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1C29AA92-58D6-4B5E-95B8-93D8C12179F7}" xr6:coauthVersionLast="47" xr6:coauthVersionMax="47" xr10:uidLastSave="{00000000-0000-0000-0000-000000000000}"/>
  <bookViews>
    <workbookView xWindow="-110" yWindow="-110" windowWidth="19420" windowHeight="10420" firstSheet="2" activeTab="2" xr2:uid="{00000000-000D-0000-FFFF-FFFF00000000}"/>
  </bookViews>
  <sheets>
    <sheet name="დასაწყისი" sheetId="3" state="hidden" r:id="rId1"/>
    <sheet name="Sheet1" sheetId="1" state="hidden" r:id="rId2"/>
    <sheet name="scoring ENG" sheetId="10" r:id="rId3"/>
    <sheet name="Profit and loss" sheetId="8" r:id="rId4"/>
    <sheet name="Budget" sheetId="9" r:id="rId5"/>
    <sheet name="კრიტერიუმები" sheetId="6" state="hidden" r:id="rId6"/>
    <sheet name="Sheet2" sheetId="2" state="hidden" r:id="rId7"/>
  </sheets>
  <definedNames>
    <definedName name="ტიპი">Sheet2!$E$1:$E$2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9" l="1"/>
  <c r="G30" i="9"/>
  <c r="F30" i="9"/>
  <c r="E29" i="9"/>
  <c r="E28" i="9"/>
  <c r="E27" i="9"/>
  <c r="E26" i="9"/>
  <c r="E25" i="9"/>
  <c r="E24" i="9"/>
  <c r="E23" i="9"/>
  <c r="E22" i="9"/>
  <c r="E21" i="9"/>
  <c r="E20" i="9"/>
  <c r="E19" i="9"/>
  <c r="E18" i="9"/>
  <c r="E17" i="9"/>
  <c r="E16" i="9"/>
  <c r="E15" i="9"/>
  <c r="E14" i="9"/>
  <c r="E13" i="9"/>
  <c r="E12" i="9"/>
  <c r="E11" i="9"/>
  <c r="E10" i="9"/>
  <c r="E9" i="9"/>
  <c r="E8" i="9"/>
  <c r="E7" i="9"/>
  <c r="E6" i="9"/>
  <c r="AA14" i="8"/>
  <c r="AA15" i="8"/>
  <c r="AA16" i="8"/>
  <c r="AA17" i="8"/>
  <c r="AA18" i="8"/>
  <c r="AA19" i="8"/>
  <c r="AA20" i="8"/>
  <c r="AA11" i="8"/>
  <c r="AA12" i="8"/>
  <c r="AA6" i="8"/>
  <c r="AA7" i="8"/>
  <c r="AA8" i="8"/>
  <c r="AA9" i="8"/>
  <c r="D21" i="8"/>
  <c r="B21" i="8"/>
  <c r="N11" i="8"/>
  <c r="N6" i="8"/>
  <c r="N7" i="8"/>
  <c r="N8" i="8"/>
  <c r="N9" i="8"/>
  <c r="N14" i="8"/>
  <c r="N15" i="8"/>
  <c r="N16" i="8"/>
  <c r="N17" i="8"/>
  <c r="N18" i="8"/>
  <c r="N19" i="8"/>
  <c r="N20" i="8"/>
  <c r="N12" i="8"/>
  <c r="AA25" i="8"/>
  <c r="N25" i="8"/>
  <c r="Z21" i="8"/>
  <c r="Y21" i="8"/>
  <c r="X21" i="8"/>
  <c r="W21" i="8"/>
  <c r="V21" i="8"/>
  <c r="U21" i="8"/>
  <c r="T21" i="8"/>
  <c r="S21" i="8"/>
  <c r="R21" i="8"/>
  <c r="Q21" i="8"/>
  <c r="P21" i="8"/>
  <c r="O21" i="8"/>
  <c r="M21" i="8"/>
  <c r="L21" i="8"/>
  <c r="K21" i="8"/>
  <c r="J21" i="8"/>
  <c r="I21" i="8"/>
  <c r="H21" i="8"/>
  <c r="G21" i="8"/>
  <c r="F21" i="8"/>
  <c r="E21" i="8"/>
  <c r="C21" i="8"/>
  <c r="AA13" i="8"/>
  <c r="N13" i="8"/>
  <c r="Z10" i="8"/>
  <c r="Z23" i="8" s="1"/>
  <c r="Z26" i="8" s="1"/>
  <c r="Y10" i="8"/>
  <c r="Y23" i="8" s="1"/>
  <c r="Y26" i="8" s="1"/>
  <c r="X10" i="8"/>
  <c r="X23" i="8" s="1"/>
  <c r="X26" i="8" s="1"/>
  <c r="W10" i="8"/>
  <c r="W23" i="8" s="1"/>
  <c r="W26" i="8" s="1"/>
  <c r="V10" i="8"/>
  <c r="V23" i="8" s="1"/>
  <c r="V26" i="8" s="1"/>
  <c r="U10" i="8"/>
  <c r="U23" i="8" s="1"/>
  <c r="U26" i="8" s="1"/>
  <c r="T10" i="8"/>
  <c r="T23" i="8" s="1"/>
  <c r="T26" i="8" s="1"/>
  <c r="S10" i="8"/>
  <c r="S23" i="8" s="1"/>
  <c r="S26" i="8" s="1"/>
  <c r="R10" i="8"/>
  <c r="R23" i="8" s="1"/>
  <c r="R26" i="8" s="1"/>
  <c r="Q10" i="8"/>
  <c r="Q23" i="8" s="1"/>
  <c r="Q26" i="8" s="1"/>
  <c r="P10" i="8"/>
  <c r="P23" i="8" s="1"/>
  <c r="P26" i="8" s="1"/>
  <c r="O10" i="8"/>
  <c r="O23" i="8" s="1"/>
  <c r="O26" i="8" s="1"/>
  <c r="M10" i="8"/>
  <c r="M23" i="8" s="1"/>
  <c r="M26" i="8" s="1"/>
  <c r="L10" i="8"/>
  <c r="L23" i="8" s="1"/>
  <c r="L26" i="8" s="1"/>
  <c r="K10" i="8"/>
  <c r="K23" i="8" s="1"/>
  <c r="K26" i="8" s="1"/>
  <c r="J10" i="8"/>
  <c r="J23" i="8" s="1"/>
  <c r="J26" i="8" s="1"/>
  <c r="I10" i="8"/>
  <c r="I23" i="8" s="1"/>
  <c r="I26" i="8" s="1"/>
  <c r="H10" i="8"/>
  <c r="H23" i="8" s="1"/>
  <c r="H26" i="8" s="1"/>
  <c r="G10" i="8"/>
  <c r="G23" i="8" s="1"/>
  <c r="G26" i="8" s="1"/>
  <c r="F10" i="8"/>
  <c r="F23" i="8" s="1"/>
  <c r="F26" i="8" s="1"/>
  <c r="E10" i="8"/>
  <c r="E23" i="8" s="1"/>
  <c r="E26" i="8" s="1"/>
  <c r="D10" i="8"/>
  <c r="C10" i="8"/>
  <c r="B10" i="8"/>
  <c r="AA5" i="8"/>
  <c r="N5" i="8"/>
  <c r="C23" i="8" l="1"/>
  <c r="C26" i="8" s="1"/>
  <c r="E30" i="9"/>
  <c r="G31" i="9" s="1"/>
  <c r="B23" i="8"/>
  <c r="B26" i="8" s="1"/>
  <c r="F31" i="9"/>
  <c r="H31" i="9"/>
  <c r="D23" i="8"/>
  <c r="D26" i="8" s="1"/>
  <c r="N21" i="8"/>
  <c r="AA21" i="8"/>
  <c r="N10" i="8"/>
  <c r="AA10" i="8"/>
  <c r="E31" i="9" l="1"/>
  <c r="AA23" i="8"/>
  <c r="AA26" i="8" s="1"/>
  <c r="N23" i="8"/>
  <c r="N26" i="8" s="1"/>
  <c r="E38" i="3" l="1"/>
  <c r="J18" i="3"/>
  <c r="K18" i="3" s="1"/>
  <c r="N18" i="3" s="1"/>
  <c r="F11" i="3"/>
  <c r="K41" i="3"/>
  <c r="G41" i="3"/>
  <c r="G36" i="3"/>
  <c r="G35" i="3"/>
  <c r="K37" i="3"/>
  <c r="K36" i="3"/>
  <c r="K35" i="3"/>
  <c r="J37" i="3"/>
  <c r="G38" i="3"/>
  <c r="G23" i="3"/>
  <c r="K29" i="3"/>
  <c r="G29" i="3"/>
  <c r="K32" i="3"/>
  <c r="K31" i="3"/>
  <c r="K30" i="3"/>
  <c r="G32" i="3"/>
  <c r="G31" i="3"/>
  <c r="G30" i="3"/>
  <c r="K23" i="3"/>
  <c r="K28" i="3"/>
  <c r="K27" i="3"/>
  <c r="K26" i="3"/>
  <c r="K25" i="3"/>
  <c r="K24" i="3"/>
  <c r="K22" i="3"/>
  <c r="K21" i="3"/>
  <c r="G11" i="3"/>
  <c r="J32" i="3"/>
  <c r="J31" i="3"/>
  <c r="J30" i="3"/>
  <c r="J29" i="3"/>
  <c r="J28" i="3"/>
  <c r="G28" i="3"/>
  <c r="J27" i="3"/>
  <c r="J26" i="3"/>
  <c r="G26" i="3"/>
  <c r="J25" i="3"/>
  <c r="J24" i="3"/>
  <c r="J22" i="3"/>
  <c r="G22" i="3"/>
  <c r="J21" i="3"/>
  <c r="G10" i="3"/>
  <c r="G9" i="3"/>
  <c r="G25" i="3"/>
  <c r="G21" i="3"/>
  <c r="G18" i="3"/>
  <c r="G17" i="3"/>
  <c r="G16" i="3"/>
  <c r="G15" i="3"/>
  <c r="G14" i="3"/>
  <c r="G13" i="3"/>
  <c r="G27" i="3"/>
  <c r="G24" i="3"/>
  <c r="E33" i="3"/>
  <c r="E19" i="3"/>
  <c r="G33" i="1"/>
  <c r="F34" i="1"/>
  <c r="F31" i="1"/>
  <c r="E31" i="1"/>
  <c r="G30" i="1" s="1"/>
  <c r="G31" i="1" s="1"/>
  <c r="F28" i="1"/>
  <c r="E28" i="1"/>
  <c r="G21" i="1" s="1"/>
  <c r="G27" i="1"/>
  <c r="G23" i="1"/>
  <c r="G14" i="1"/>
  <c r="G9" i="1" l="1"/>
  <c r="G11" i="1"/>
  <c r="G16" i="1"/>
  <c r="G18" i="1"/>
  <c r="G26" i="1"/>
  <c r="G13" i="1"/>
  <c r="G22" i="1"/>
  <c r="G12" i="1"/>
  <c r="G10" i="1"/>
  <c r="G17" i="1"/>
  <c r="G33" i="3"/>
  <c r="G19" i="1"/>
  <c r="G24" i="1"/>
  <c r="G20" i="1"/>
  <c r="E42" i="3"/>
  <c r="F21" i="3" s="1"/>
  <c r="G28" i="1"/>
  <c r="G34" i="1" s="1"/>
  <c r="F13" i="3"/>
  <c r="F23" i="3"/>
  <c r="F16" i="3"/>
  <c r="F41" i="3"/>
  <c r="F26" i="3"/>
  <c r="F14" i="3"/>
  <c r="F28" i="3"/>
  <c r="F32" i="3"/>
  <c r="F31" i="3"/>
  <c r="F35" i="3"/>
  <c r="F37" i="3"/>
  <c r="F22" i="3"/>
  <c r="F17" i="3"/>
  <c r="F36" i="3"/>
  <c r="G19" i="3"/>
  <c r="G42" i="3" s="1"/>
  <c r="F29" i="3" l="1"/>
  <c r="F18" i="3"/>
  <c r="F40" i="3"/>
  <c r="F15" i="3"/>
  <c r="F27" i="3"/>
  <c r="F24" i="3"/>
  <c r="F25" i="3"/>
  <c r="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8" authorId="0" shapeId="0" xr:uid="{00000000-0006-0000-0000-000001000000}">
      <text>
        <r>
          <rPr>
            <b/>
            <sz val="9"/>
            <color indexed="81"/>
            <rFont val="Tahoma"/>
            <family val="2"/>
          </rPr>
          <t>Author:</t>
        </r>
        <r>
          <rPr>
            <sz val="9"/>
            <color indexed="81"/>
            <rFont val="Tahoma"/>
            <family val="2"/>
          </rPr>
          <t xml:space="preserve">
ათი თვის თავზე ავტომატური განულების კრიტერიუმი იყოს
</t>
        </r>
      </text>
    </comment>
    <comment ref="H37" authorId="0" shapeId="0" xr:uid="{00000000-0006-0000-0000-000002000000}">
      <text>
        <r>
          <rPr>
            <b/>
            <sz val="9"/>
            <color indexed="81"/>
            <rFont val="Tahoma"/>
            <family val="2"/>
          </rPr>
          <t>Author:</t>
        </r>
        <r>
          <rPr>
            <sz val="9"/>
            <color indexed="81"/>
            <rFont val="Tahoma"/>
            <family val="2"/>
          </rPr>
          <t xml:space="preserve">
განვმარტოთ ქულა ხო არ შევამციროთ
</t>
        </r>
      </text>
    </comment>
  </commentList>
</comments>
</file>

<file path=xl/sharedStrings.xml><?xml version="1.0" encoding="utf-8"?>
<sst xmlns="http://schemas.openxmlformats.org/spreadsheetml/2006/main" count="348" uniqueCount="263">
  <si>
    <t>შეფასების ფორმა</t>
  </si>
  <si>
    <t>#</t>
  </si>
  <si>
    <t>შეფასების კრიტერიუმი</t>
  </si>
  <si>
    <t>შენიშვნა/დასაბუთება</t>
  </si>
  <si>
    <t>დეტალურად და გარკვევით არის აღწერილი და ჩამოყალიბებული პროექტის ფარგლებში განსახორციელებელი ბიზნეს იდეა.</t>
  </si>
  <si>
    <t>წარმოდგენილია დეტალური ინფორმაცია პროექტის ფარგლებში საწარმოებელი საქონლის/მომსახურების შესახებ.</t>
  </si>
  <si>
    <t>შეფასდება განმცხადებლ(ებ)ის უნარები (განათლება, პრაქტიკული გამოცდილება) დაგეგმილი ბიზნესის განსახორციელებლად. (იგულისხმება ფუნქცია-მოვალეობების შესაბამისი განათლება და გამოცდილება)</t>
  </si>
  <si>
    <t>შეფასდება საქმიანობის განსახორციელებლად საჭირო ბაზის არსებობა: ძირითადი აქტივები, საბრუნავი საშუალებები, სხვა მატერიალური და არამატერიალური აქტივები</t>
  </si>
  <si>
    <t>დეტალურად არის აღწერილი წარმოების/მომსახურების სრული პროცესი ნედლეულისა თუ მასალების შესყიდვიდან მზა პროდუქციის/მომსახურების მომხმარებლისთვის მიწოდებამდე.</t>
  </si>
  <si>
    <t>წარმოდგენილია სამიზნე ბაზრის დეტალური და რეალური აღწერა, ინფორმაცია გაყიდვების, გეოგრაფიული არეალის, სავარაუდო მომხმარებელის და კონკურენტების შესახებ.</t>
  </si>
  <si>
    <t xml:space="preserve">იდენტიფიცირებულია პროექტის ფარგლებში შესასყიდი აქტივები (საშუალებები). ბიუჯეტის გათვლები ეფუძნება რეალურ ფასებს და შეესაბამება არსებულ საბაზრო მდგომარეობასა და ტენდენციებს. პრიორიტეტი მიენიჭება იმ პროექტებს რომელებიც ორიენტირებულია ახალი საშვალებების შეძენაზე და ბიუჯეტის 90% ან მეტი მიმართულია ძირითადი აქტივების შესაძენად.
ბიუჯეტით მოთხოვნილი თანადაფინანსების თანხა შეესაბამება პროექტის მიზნებს და სამოქმედო გეგმას. 
</t>
  </si>
  <si>
    <t>წარმოდგენილია ზუსტი და ობიექტური ინფორმაცია, გაწერილია საწარმოებელი პროდუქტის/მომსახურებისათვის საჭირო ყველა ხარჯი.</t>
  </si>
  <si>
    <t>ქალი</t>
  </si>
  <si>
    <t>კომისიის თავმჯდომარის კომენტარი (კომენტარს აკეთებს თავმჯდომარე კომისიის განხილვის შესაბამისად)</t>
  </si>
  <si>
    <t>შიდა შეფასების კომისიის წევრი:</t>
  </si>
  <si>
    <t>სახელი, გვარი</t>
  </si>
  <si>
    <t>თარიღი</t>
  </si>
  <si>
    <r>
      <t xml:space="preserve">მკაფიო და დეტალურად არის წარმოდგენილი თანამონაწილეობის და თანადაფინანსების თანხით განსახორციელებელი აქტივობები, სრულყოფილადაა დახასიათებული მნიშვნელოვანი ღონისძიებები, იკვეთება ლოგიკური კავშირი ამ გეგმას, პროექტის მიზნებსა და პროექტის ბიუჯეტს შორის.
</t>
    </r>
    <r>
      <rPr>
        <sz val="11"/>
        <color rgb="FFFF0000"/>
        <rFont val="Merriweather"/>
      </rPr>
      <t>პირველი შემოსავლების მიღება რეალური უნდა იყოს თანადაფინანსების თანხის გახარჯვიდან 10 თვის თავზე.</t>
    </r>
  </si>
  <si>
    <t>დეტალურად არის აღწერილი განმცხადებლ(ებ)ის ფუნქცია-მოვალეობები ბიზნესში. წარმოდგენილია ინფორმაცია თუ რა ცოდნით/გამოცდილებით (არამატერიალური აქტივით) მონაწილეობს თითოეული განცხადებელი ბიზნესში.</t>
  </si>
  <si>
    <t xml:space="preserve">მთავარი იდეა </t>
  </si>
  <si>
    <t xml:space="preserve">პროდუქტი და მომსახურება </t>
  </si>
  <si>
    <t xml:space="preserve">განმცხადებლ(ებ)ის ფუნქცია-მოვალეობები </t>
  </si>
  <si>
    <t xml:space="preserve">განმცხადებლ(ებ)ის გამოცდილება </t>
  </si>
  <si>
    <t xml:space="preserve">ბიზნეს საქმიანობაში გამოსაყენებელი არსებული ქონება </t>
  </si>
  <si>
    <t xml:space="preserve">წარმოების პროცესის აღწერა </t>
  </si>
  <si>
    <t xml:space="preserve">მარკეტინგული გეგმა </t>
  </si>
  <si>
    <t>სამოქმედო (საოპერაციო) გეგმა</t>
  </si>
  <si>
    <t>პროექტის ბიუჯეტი</t>
  </si>
  <si>
    <t>შეფასდება დაგეგმილი შემოსავლის ოდენობა და მისი მიღების რეალურობა.</t>
  </si>
  <si>
    <t>დევნილი</t>
  </si>
  <si>
    <t>სერვისი</t>
  </si>
  <si>
    <t>სოფლად</t>
  </si>
  <si>
    <t>სტარტ-აპ</t>
  </si>
  <si>
    <t>ახალგაზრდა</t>
  </si>
  <si>
    <t>ბიზნეს გეგმა</t>
  </si>
  <si>
    <t>ფინანსური ნაწილი (მაქს 24 ქულა)</t>
  </si>
  <si>
    <t>ავტომატური კრიტერიუმები(მაქს 6 ქულა)</t>
  </si>
  <si>
    <t>ბიზნეს გეგმის პრეზენტაციის დროს გამოვლენილი მოტივაცია აღნიშნული ბიზნესისადმი</t>
  </si>
  <si>
    <t xml:space="preserve">ხარჯები </t>
  </si>
  <si>
    <t xml:space="preserve">ფინანსური გათვლები </t>
  </si>
  <si>
    <t>ავტომატური კრიტერიუმი</t>
  </si>
  <si>
    <t>ადგილის ინსპეკტირება</t>
  </si>
  <si>
    <t xml:space="preserve">ადგილის ინსპექტირება </t>
  </si>
  <si>
    <t>ჯამური ქულა:</t>
  </si>
  <si>
    <t>გასაუბრება</t>
  </si>
  <si>
    <t>მაქს ქულა</t>
  </si>
  <si>
    <t>მიღებული ქულა</t>
  </si>
  <si>
    <t>შინაარსობრივი ნაწილი(მაქს 74 ქულა)</t>
  </si>
  <si>
    <t>ქულის წონა</t>
  </si>
  <si>
    <t>შეფასდება პრეზენტატორ(ებ)ის მიერ წარმოდგენილი ინფორმაცია, მათ შორის: განმცხადებლების მოტივაცია, კომპეტენცია, ფიქტიურობა, (თითოეული 3 ქულა)</t>
  </si>
  <si>
    <t>გასაუბრების ქულის ჯამი</t>
  </si>
  <si>
    <t>ბიზნეს გეგმის ქულის ჯამი</t>
  </si>
  <si>
    <t>ადგილის ინპექტირების დროს ემთხვევა თუ არა განმცხადებლის მიერ აღწერილი ადგილი და რესურსები რეალურს</t>
  </si>
  <si>
    <t>შეფასდება დაგეგმილი მოგების ოდენობა და მისი მიღების რეალურობა.</t>
  </si>
  <si>
    <t>შემოსავლები</t>
  </si>
  <si>
    <t>წარმოდგენილია ზუსტი და ობიექტური ინფორმაცია, საწარმოებელი ყველა პროდუქტის/მომსახურების შემოსავლების შესახებ</t>
  </si>
  <si>
    <t xml:space="preserve"> ძირითად პრიორიტეტს</t>
  </si>
  <si>
    <t xml:space="preserve">წარმოების/მომსახურების სრული პროცესის აღწერა </t>
  </si>
  <si>
    <t>მარკეტინგული გეგმა (არეალი, სეგმენტი, კონკურენტები)</t>
  </si>
  <si>
    <t>წარმოდგენილია სამიზნე ბაზრის დეტალური და რეალური აღწერა, ინფორმაცია გაყიდვის(არა გაყიდვების რაოდენობის), გეოგრაფიული არეალის, სავარაუდო მომხმარებელის და კონკურენტების შესახებ.</t>
  </si>
  <si>
    <t>შეფასება</t>
  </si>
  <si>
    <t>უარყოფის კრიტერიუმები</t>
  </si>
  <si>
    <t>ბიზნეს გეგმა შინაარსობრივად გაუმართავია</t>
  </si>
  <si>
    <t>განმცხადებლების რაოდენობა</t>
  </si>
  <si>
    <t xml:space="preserve">განმცხადებელი/ განმცხადებელთა ჯგუფი არ ითხოვს თანხას პროგრამით გათვალისწინებული პირობების შესაბამისად </t>
  </si>
  <si>
    <t xml:space="preserve">განცხადება და განმცხადებელი(განმცხადებელთა ჯგუფი) არ აკმაყოფილებს პროგრამის </t>
  </si>
  <si>
    <t xml:space="preserve">განმცხადებელი/ განმცხადებელთა ჯგუფი ითხოვს ბიოლოგიური აქტივის შეძენას </t>
  </si>
  <si>
    <t xml:space="preserve">ბიზნეს გეგმა შინაარსობრივად გაუმართავია </t>
  </si>
  <si>
    <t xml:space="preserve">არ არის ჩამოყალიბებული პროექტის ფარგლებში განსახორციელებელი ბიზნეს იდეა, </t>
  </si>
  <si>
    <t xml:space="preserve">არ არის წარმოდგენილი ინფორმაცია პროექტის ფარგლებში საწარმოებელი პროდუქციის/მომსახურების შესახებ, </t>
  </si>
  <si>
    <t xml:space="preserve">დეტალურად არ არის წარმოდგენილი ინფორმაცია პროექტის ფარგლებში საწარმოებელი პროდუქციის/მომსახურების შესახებ, </t>
  </si>
  <si>
    <t xml:space="preserve">დეტალურად და გარკვევით არ არის აღწერილი და ჩამოყალიბებული პროექტის ფარგლებში განსახორციელებელი ბიზნეს იდეა, </t>
  </si>
  <si>
    <t xml:space="preserve">ადეკვატურად და  დეტალურად არის აღწერილი განმცხადებლ(ებ)ის ფუნქცია-მოვალეობები ბიზნესში. </t>
  </si>
  <si>
    <t xml:space="preserve">ადეკვატურად არ არის აღწერილი განმცხადებლების ფუნქცია-მოვალეობები ბიზნესში </t>
  </si>
  <si>
    <t xml:space="preserve">განმცხადებელს/ განმცხადებელთა ჯგუფს არ აქვს/არ აქვთ ბიზნესის განსახორციელებლად რელევანტური კვალიფიკაცია </t>
  </si>
  <si>
    <t xml:space="preserve">ბიზნესის განსახორციელებლად განმცხადებელს/ განმცხადებელთა ჯგუფს სასურველია ჰქონდეს/ჰქონდეთ უკეთესი კვალიფიკაცია </t>
  </si>
  <si>
    <t>განმცხადებელი/განმცხადებელთა ჯგუფი არ  შემოდის/შემოდიან ბიზნესში არაფულადი აქტივებით</t>
  </si>
  <si>
    <t xml:space="preserve">სასურველია განმცხადებელის/ განმცხადებელთა ჯგუფის არაფულადი ინვესტიცია იყოს უფრო მეტი  </t>
  </si>
  <si>
    <t xml:space="preserve">დეტალურად არ არის აღწერილი წარმოების/მომსახურების პროცესი </t>
  </si>
  <si>
    <t xml:space="preserve">არ არის აღწერილი წარმოების/მომსახურების პროცესი </t>
  </si>
  <si>
    <t>ადეკვატურად არ არის აღწერილი სამიზნე ბაზარი, და კონკურენტები</t>
  </si>
  <si>
    <t>დეტალურად არ არის აღწერილი სამიზნე ბაზარი და ინფორმაცია კონკურენტების შესახებ</t>
  </si>
  <si>
    <t xml:space="preserve">დაგეგმილი მოგების ოდენობა არ არის ადეკვატური და ობიექტური </t>
  </si>
  <si>
    <t xml:space="preserve">ინფორმაცია შემოსავლების შესახებ არ არის ადეკვატური და რეალური </t>
  </si>
  <si>
    <t xml:space="preserve">ინფორმაცია ხარჯების შესახებ არ არის არ არის ადეკვატური და რეალური </t>
  </si>
  <si>
    <t>სამოქმედო გეგმა არ არის ადეკვატური</t>
  </si>
  <si>
    <t>სამოქმედო გეგმა არ არის წარმოდგენილი დეტალურად და სრულყოფილად</t>
  </si>
  <si>
    <t>პროექტის ბიუჯეტი არ არის რეალური და ადექვატური</t>
  </si>
  <si>
    <t>კვალიფიკაცია</t>
  </si>
  <si>
    <t>ბიზნესის ხედვა</t>
  </si>
  <si>
    <t>ბენეფიციარი, ან ბენეფიციართა ჯგუფის რომელიმე წევრი ფიქტიურია</t>
  </si>
  <si>
    <t>ბენეფიციარს ან ბენეფიციართა ჯგუფის რომელიმე წევრს არ აქვს ბიზნესის განსახორციელებლად რელევანტური კვალიფიკაცია (იგულისხმება მისი როლის შესაფერისი)</t>
  </si>
  <si>
    <t>სულ</t>
  </si>
  <si>
    <t>შინაარსობრივი კრიტერიუმები(მაქს 36.4248)</t>
  </si>
  <si>
    <t>ავტომატური კრიტერიუმები(მაქს 1.95 ქულა)</t>
  </si>
  <si>
    <t xml:space="preserve">სასურველია ბენეფიციარს ბიზნესის განხორციელებისათვის ჰქონდეს უკეთესი ხედვა </t>
  </si>
  <si>
    <t xml:space="preserve">ბენეფიციარს არ აქვს ბიზნესის ფუნქციონირებისთვისა და გაფართოებისთვის სწორი ხედვა </t>
  </si>
  <si>
    <t xml:space="preserve">გასაუბრებაზე გამოჩნდა რომ ბენეფიციარი/ბენეფიციართა ჯგუფის რომელიმე წევრი ფიქტიურია </t>
  </si>
  <si>
    <t xml:space="preserve">გასაუბრებაზე გამოჩნდა რომ ბენეფიციარს/ ბენეფიციართა ჯგუფის რომელიმე წევრს არ აქვს ბიზნესის განსახორციელებლად რელევანტური კვალიფიკაცია </t>
  </si>
  <si>
    <t>ადგილზე მონიტორინგი</t>
  </si>
  <si>
    <t>გასაუბრება(მაქს 10 ქულა)</t>
  </si>
  <si>
    <t>ფიქტიურობა</t>
  </si>
  <si>
    <t xml:space="preserve">მონიტორინგი </t>
  </si>
  <si>
    <t>მონიტორინგის განხორციელების დროს აღმოჩნდა რომ ბენეფიციარის/ბენეფიციართა ჯგუფის მიერ ბიზნეს გეგმაში წარმოდგენილი შესაბამისი ინფორმაცია რეალობას არ შეესაბამება</t>
  </si>
  <si>
    <t>ბიზნეს გეგმაში  ბენეფიციარის/ ბეფენიფიართა ჯგუფის მიერ ინვესტირებულ აქტივებზე ინფორმაცია გადაჭარბებულად იყო წარმოდგენილი</t>
  </si>
  <si>
    <t>სეს</t>
  </si>
  <si>
    <t xml:space="preserve"> კომენტარი </t>
  </si>
  <si>
    <t xml:space="preserve">განცხადება და განმცხადებელი(განმცხადებელთა ჯგუფი) არ აკმაყოფილებს პროგრამის 1 ძირითად პრიორიტეტს </t>
  </si>
  <si>
    <r>
      <t xml:space="preserve">მკაფიო და დეტალურად არის წარმოდგენილი თანამონაწილეობის და თანადაფინანსების თანხით განსახორციელებელი აქტივობები, სრულყოფილადაა დახასიათებული მნიშვნელოვანი ღონისძიებები, იკვეთება ლოგიკური კავშირი ამ გეგმას, პროექტის მიზნებსა და პროექტის ბიუჯეტს შორის.
</t>
    </r>
    <r>
      <rPr>
        <sz val="11"/>
        <color rgb="FFFF0000"/>
        <rFont val="Merriweather"/>
      </rPr>
      <t>პირველი შემოსავლების მიღება რეალური უნდა იყოს თანადაფინანსების თანხის გახარჯვიდან 10 თვის ვადაში.</t>
    </r>
  </si>
  <si>
    <t xml:space="preserve">იდენტიფიცირებულია პროექტის ფარგლებში შესასყიდი აქტივები და ადეკვატურად არის განსაზღვრული მათი საჭიროება ბიზნესში (საშუალებები). ბიუჯეტის გათვლები ეფუძნება რეალურ ფასებს და შეესაბამება არსებულ საბაზრო მდგომარეობასა და ტენდენციებს. პრიორიტეტი მიენიჭება იმ პროექტებს რომელებიც 
ბიუჯეტით მოთხოვნილი თანადაფინანსების და თანამონაწილეობის თანხა შეესაბამება პროექტის მიზნებს და სამოქმედო გეგმას. 
</t>
  </si>
  <si>
    <t xml:space="preserve">როგორ ხედავს ბიზნესის მიმდინარეობას, როგორ აფასებს რისკებს და განვითარების საშუალებებს </t>
  </si>
  <si>
    <t>განმცხადებლ(ებ)ის გამოცდილება და/ან კვალიფიკაცია</t>
  </si>
  <si>
    <t>განმცხადებელი/ განმცხადებელთა ჯგუფი ითხოვს ბიოლოგიური აქტივის შეძენას (გარდა ცხენისა)</t>
  </si>
  <si>
    <t>0,1,2</t>
  </si>
  <si>
    <t>ბიზნესის გარემო არ შეესაბამება ან უხეშად ირღვევა სანიტარულ-ჰიგიენურ და უსაფრთხოების ნორმები და სტანდარტები</t>
  </si>
  <si>
    <t>მთავარი იდეა</t>
  </si>
  <si>
    <t>რა ტიპის პროდუქტს/სერვისს წარმოადგენს (პროდუქტის შემთხვევაში მითითებული უნდა იყოს საბოლოო პროდუქტია თუ შუალედური პროდუქტი შემდგომი გადამუშავებისათვის)</t>
  </si>
  <si>
    <t>რომელ საფასო სეგმენტში გეგმავს ბენეფიციარი საკუთარი პროდუქცით/მომსახურებით პოზიციონირებას</t>
  </si>
  <si>
    <t>დეტალურად არის წარმოდგენილი საბრუნავი საშუალებებისათვის გამოყოფილი ხარჯების გადანაწილება და მისი არგუმენტაცია;</t>
  </si>
  <si>
    <t>ხარჯები</t>
  </si>
  <si>
    <t>წარმოდგენილია 1 წლის განმავლობაში მისაღები შემოსავლები თვეების მიხედვით</t>
  </si>
  <si>
    <t>შემოსავლების ოდენობები რეალურია პროდუქტის/სერვისის მახასიათებლების მიხედვით</t>
  </si>
  <si>
    <t>ხარჯების ოდენობები რეალურია პროდუქტის/სერვისის მახასიათებლების მიხედვით</t>
  </si>
  <si>
    <t>ბიზნეს გეგმის შეფასების კრიტერიუმები</t>
  </si>
  <si>
    <t>დაგეგმილი მოგების ოდენობა პროდუქტის/სერვისის მიხედვით რეალურია</t>
  </si>
  <si>
    <t>მითითებულია პროდუქტის/მომსახურების გავრცელების გეოგრაფიული არეალი</t>
  </si>
  <si>
    <t>პროექტის ფარგლებში წარმოდგენილი ბიზნეს იდეა დეტალურად არის აღწერილი (ნათლად წარმოაჩენს იდეიის არსსა და სპეციფიკას)</t>
  </si>
  <si>
    <t>პროექტის ფარგლებში წარმოდგენილი ბიზნეს იდეა განხორციელებადია (ნათლად წარმოაჩენს ბიზნესის საჭიროებას, მაშტაბებს და განვითარების შესაძლებლობებს)</t>
  </si>
  <si>
    <t>აღწერილია კონკურენტი პროდუქტების/სერვისების ძირითადი ნაწილი (კონკურენტი პროდუქტების არ არსებობის შემთხვევაში ახსნილი და დასაბუთებული უნდა იყოს სათანადოდ.)</t>
  </si>
  <si>
    <t xml:space="preserve">2 ქულა - კარგია </t>
  </si>
  <si>
    <t>1 ქულა - საშუალო</t>
  </si>
  <si>
    <t>ყველა ქვეკრიტერიუმს აკმაყოფილებს</t>
  </si>
  <si>
    <t>0 ქულა - არ ფასდება</t>
  </si>
  <si>
    <t>ნედლეული</t>
  </si>
  <si>
    <t>საკუთარი/იჯარა</t>
  </si>
  <si>
    <t>საკუთარი/შესყიდული</t>
  </si>
  <si>
    <t>წარმოება</t>
  </si>
  <si>
    <t>წარმოების ადგილი</t>
  </si>
  <si>
    <t>სერვისის განხორციელების ადგილი</t>
  </si>
  <si>
    <t>პერსონალი</t>
  </si>
  <si>
    <t>სერვისის ფრომოუშენი</t>
  </si>
  <si>
    <t>თვითონ/დაქირავებული</t>
  </si>
  <si>
    <t>7.1 წარმოება</t>
  </si>
  <si>
    <t>7.2 წარმოება</t>
  </si>
  <si>
    <t>7.3 წარმოება</t>
  </si>
  <si>
    <t>7.1 სერვისი</t>
  </si>
  <si>
    <t>7.2 სერვისი</t>
  </si>
  <si>
    <t>7.3 სერვისი</t>
  </si>
  <si>
    <t>რეალიზაციის ადგილი</t>
  </si>
  <si>
    <t>ნაწარმის მიწოდება</t>
  </si>
  <si>
    <t>ნაწარმის მომხმარებელი/მყიდველი</t>
  </si>
  <si>
    <t xml:space="preserve">სერვისის მიმღების დაინტერესება </t>
  </si>
  <si>
    <t>მომსახურების მიწოდება</t>
  </si>
  <si>
    <t>სერვისის მიმღები/მყიდველი</t>
  </si>
  <si>
    <t>საკუთარი/იჯარა/სხვა დასახლება/ზოგადი</t>
  </si>
  <si>
    <t>საკუთარი ძალებით/ზოგადი/არ უწერია</t>
  </si>
  <si>
    <t>იდენტიფიცირებულია/ზოგადი/არ უწერია</t>
  </si>
  <si>
    <t>ფასდაკლება/ბონუსი/არ უწერია</t>
  </si>
  <si>
    <t>ადგილზე მომსახურების სერვისი/ზოგადი/არ უწერია</t>
  </si>
  <si>
    <t>იდენტიფიცირებულია ჯგუფები/ზოგადი/არ უწერია</t>
  </si>
  <si>
    <t>1 წარმოება</t>
  </si>
  <si>
    <t>2 წარმოება</t>
  </si>
  <si>
    <t>3 წარმოება</t>
  </si>
  <si>
    <t>1 სერვისი</t>
  </si>
  <si>
    <t>2 სერვისი</t>
  </si>
  <si>
    <t>3 სერვისი</t>
  </si>
  <si>
    <t>აკლია 1 ქვეკრიტერიუმი</t>
  </si>
  <si>
    <t>3 ქვეკრიტერიუმიდან 2 სრულად არის წარმოდგენილი 1 არასრულად</t>
  </si>
  <si>
    <t>2 ქვეკრიტერიუმიდან 1 სრულად არის წარმოდგენილი 1 არასრულად</t>
  </si>
  <si>
    <t>ყველა ქვეკრიტერიუმი არასრულად არის წარმოდგენილი</t>
  </si>
  <si>
    <t>3 ქვეკრიტერიუმიდან 1 სრულად არის წარმოდგენილი 2 არასრულად</t>
  </si>
  <si>
    <t>აკლია 1-ზე მეტი ქვეკრიტერიუმი</t>
  </si>
  <si>
    <t>საწარმოს მიერ გამოსაშვები ყოველი პროდუქტი/შეთავაზებული სერვისი წარმოდგენილია ცალ-ცალკე (აღწერილია პროდუქტის/სერვისის მახასიათებლები)</t>
  </si>
  <si>
    <t>განმცხადებლ(ებ)ის ფუნქცია-მოვალეობები ბიზნესში მკაფიოდ და ცალ-ცალკე არის განსაზღვრული</t>
  </si>
  <si>
    <t>განმცხადებლ(ებ)ის ფუნქცია-მოვალეობები ცალ-ცალკე და სრულად შეესაბამება ბიზნესის სპეციფიკას</t>
  </si>
  <si>
    <t>განმცხადებლების/საკვანძო პოზიციებზე დასაქმებულ პირთა კვალიფიკაცია ცალ-ცალკე (იგულისხმება ფუნქცია-მოვალეობების შესაბამისი განათლება და გამოცდილება)</t>
  </si>
  <si>
    <t>განმცხადებლ(ებ)ის უნარები წარმოდგენილია ცალ-ცალკე (განათლება, პრაქტიკული გამოცდილება) კონკრეტულ სფეროში/ბიზნეს საქმიანობაში, რომლის წამოწყებასაც აპირებს</t>
  </si>
  <si>
    <t>საქმიანობის განსახორციელებლად საჭირო ბაზის არსებობა: ძირითადი აქტივების ჩამონათვალი</t>
  </si>
  <si>
    <t>წარმოდგენილია საწარმო პროცესის/მომსახურების უწყვეტი ფუნქციონირებისათვის საჭირო ფართის აღწერა</t>
  </si>
  <si>
    <t>დეტალურად არის აღწერილი წარმოების/მომსახურების სრული პროცესი ნედლეულისა თუ მასალების შესყიდვიდან მზა პროდუქციის/მომსახურების მომხმარებლისთვის მიწოდებამდე</t>
  </si>
  <si>
    <t>წარმოდგენილია საწარმოო პროცესით გათვალისწინებული ყველა მანქანა დანადგარი და სხვა მატერიალური აქტივი</t>
  </si>
  <si>
    <t>მომსახურების/წარმოების წარმადობა</t>
  </si>
  <si>
    <t>დეტალურად და სრულად არის წარმოდგენილი თანამონაწილეობის და თანადაფინანსების თანხით განსახორციელებელი აქტივობები რაც საჭიროა პროდუქციის/მომსახურების შესაქმნელად</t>
  </si>
  <si>
    <t>პირველი შემოსავლის მიღება რეალურია თანადაფინანსების თანხის გახარჯვიდან 10 თვის ვადაში</t>
  </si>
  <si>
    <t xml:space="preserve">მითითებულია ბიზნესის განვითარების პოტენციალი </t>
  </si>
  <si>
    <t xml:space="preserve">იდენტიფიცირებულია პროექტის ფარგლებში შესასყიდი აქტივები და ადეკვატურად არის განსაზღვრული მათი საჭიროება ბიზნესში </t>
  </si>
  <si>
    <t xml:space="preserve">დაგეგმილი მოგების ოდენობა გათვლილია დროის პერიოდზე (მაგ. 1 წელი) </t>
  </si>
  <si>
    <t>დეტალურად არის წარმოდგენილი  ყველა ძირითადი საშუალების ჩამონათვალი, ადეკვატური საბაზრო ფასების მითითებით, რომლის შექმნა/შეძენა იგეგმება (სარემონტო სამუშაოების ჩათვლით)</t>
  </si>
  <si>
    <t>სერვისის მიმღების ინფორმირების გზები</t>
  </si>
  <si>
    <t>დამატებითი კრიტერიუმები</t>
  </si>
  <si>
    <t>შინაარსობრივი კრიტერიუმები</t>
  </si>
  <si>
    <t>ბიზნეს გეგმა ფასდება 12 შინაარსობრივი კრიტერიუმით, რომლებსაც გააჩნია 2 ან  2-ზე მეტი ქვეკრიტერიუმი. შეფასების წესი აღწერილია თითოეული კომპონენტის მიხედვით. თითოეული კრიტერიუმი ფასდება 0-2 ქულით, სადაც 0 ნიშნავს რომ კრიტერიუმი არ შეფასდა, 1 - საშუალო შეფასება, 2 - კარგი შეფასება.</t>
  </si>
  <si>
    <t>1 ქულა - თუ ადმინისტრაციული მიმართულებითაა ბენეფიციარი ჩართული</t>
  </si>
  <si>
    <t>0 ქულა - პერსონალი სრულად დაქირავებულია ჯგუფის შემთხვევაში რომელიმე წევრი არ არის ჩართული ბიზნეს საქმიანობაში</t>
  </si>
  <si>
    <t>2 ქულა - ყველა განმცხადებელი უშუალოდ ჩართულია ბიზნესის განხორციელებაში (არის პირდაპირი მუშა ხელი)</t>
  </si>
  <si>
    <t>0-5</t>
  </si>
  <si>
    <t>Name</t>
  </si>
  <si>
    <t xml:space="preserve">Max Score  </t>
  </si>
  <si>
    <t>1.Brief overview of the business plan</t>
  </si>
  <si>
    <t>(10 points)</t>
  </si>
  <si>
    <t xml:space="preserve">2. Business vision, market position and sales </t>
  </si>
  <si>
    <t>(25 points)</t>
  </si>
  <si>
    <t>2.1.It is clearly and clearly described what need drives the customer, what he prefers. User geographic, demographic or behavioral data is provided. If the customer is a company, is the applicant familiar with its operations and procurement procedures.</t>
  </si>
  <si>
    <t>2.2. The business plan provides a detailed description of the product/service to be sold.</t>
  </si>
  <si>
    <t>2.3. Selling price and quotations are shown and pricing is based on data from previous years and/or similar business activities.</t>
  </si>
  <si>
    <t>2.4.A description of competitors, their strengths and weaknesses are given, a comparison is made with their own business and appropriate conclusions are drawn (this is not a mandatory item and is only evaluated if the entrepreneur considers it necessary to fill it out)</t>
  </si>
  <si>
    <t>2.5. The sales forecast is realistic and based on data from previous years or similar business data.</t>
  </si>
  <si>
    <t xml:space="preserve">3. Sales and marketing activities </t>
  </si>
  <si>
    <t>3.1. The author clearly represents sales promotion and advertising. Uses original and memorable methods</t>
  </si>
  <si>
    <t>3.2. Sales and distribution is a mandatory item in this section. The business plan should describe in detail the sales route through which the product reaches the buyer. In the case of a service area, it should describe where the business is located, whether it is accessible to the client.</t>
  </si>
  <si>
    <t xml:space="preserve">4. Production plan </t>
  </si>
  <si>
    <t>(20 points)</t>
  </si>
  <si>
    <t>4.1.The preparatory work (if any was planned) is presented clearly and logically. It was used both in the form of a table and described in terms of content.</t>
  </si>
  <si>
    <t>4.2. The production process is described in detail. When describing the activity, the volume, time, technological features are indicated.</t>
  </si>
  <si>
    <t>4.3. Fully describe raw materials and supply chain. It is described where, how much, at what price it is bought, how it is brought and where it is collected</t>
  </si>
  <si>
    <t>4.4. Qualifications, education and practical experience related to the candidate's job responsibilities are fully described and relevant to this business</t>
  </si>
  <si>
    <t>5.1. The future 2-year development plan of the project is described</t>
  </si>
  <si>
    <t xml:space="preserve">5.2. The ways of solving the problem/problems as a result of the project implementation are described </t>
  </si>
  <si>
    <t xml:space="preserve">6. Financial plan </t>
  </si>
  <si>
    <t>6.1.The profit and loss statement is fully presented, monthly income, expenses and profit are calculated.</t>
  </si>
  <si>
    <t>0-12</t>
  </si>
  <si>
    <t>0-13</t>
  </si>
  <si>
    <t>Total</t>
  </si>
  <si>
    <t xml:space="preserve">        (100 points)</t>
  </si>
  <si>
    <t xml:space="preserve">5. Business resilience and risk assessment </t>
  </si>
  <si>
    <t>6.2. The budget is presented in detail</t>
  </si>
  <si>
    <t>Attachment #1 Profit and loss statement</t>
  </si>
  <si>
    <t>Second year (2024)</t>
  </si>
  <si>
    <t>Product N1</t>
  </si>
  <si>
    <t>Product N2</t>
  </si>
  <si>
    <t>Product N3</t>
  </si>
  <si>
    <t>Product N4</t>
  </si>
  <si>
    <t>Product N5</t>
  </si>
  <si>
    <t>Total costs (B)</t>
  </si>
  <si>
    <t>Costs</t>
  </si>
  <si>
    <t>Expenditure 1</t>
  </si>
  <si>
    <t>Expenditure 2</t>
  </si>
  <si>
    <t>Expenditure 3</t>
  </si>
  <si>
    <t>Expenditure 4</t>
  </si>
  <si>
    <t>Expenditure 5</t>
  </si>
  <si>
    <t>Expenditure 6</t>
  </si>
  <si>
    <t>Expenditure 7</t>
  </si>
  <si>
    <t>Expenditure 8</t>
  </si>
  <si>
    <t>Expenditure 9</t>
  </si>
  <si>
    <t>Color fields are automatically updated</t>
  </si>
  <si>
    <t>Attachment #2 Budget</t>
  </si>
  <si>
    <t>Works and purchases (indicate N invoice)</t>
  </si>
  <si>
    <t>Quantity</t>
  </si>
  <si>
    <t>Unit</t>
  </si>
  <si>
    <t>Unit price in GEL.</t>
  </si>
  <si>
    <t>Total cost, GEL</t>
  </si>
  <si>
    <t>Grant amount</t>
  </si>
  <si>
    <t>Participation of the applicant</t>
  </si>
  <si>
    <t>Financial</t>
  </si>
  <si>
    <t>Non-Financial</t>
  </si>
  <si>
    <t>Total amount (GEL)</t>
  </si>
  <si>
    <t>Total percent</t>
  </si>
  <si>
    <t>Tax (F)</t>
  </si>
  <si>
    <t>Net Income (D=C-F)</t>
  </si>
  <si>
    <t>Profit before Taxes (C=A-B)</t>
  </si>
  <si>
    <t>Total Income (A)</t>
  </si>
  <si>
    <t>SalesIncome/month</t>
  </si>
  <si>
    <t>First year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</si>
</sst>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 _₾_-;\-* #,##0.00\ _₾_-;_-* &quot;-&quot;??\ _₾_-;_-@_-"/>
    <numFmt numFmtId="166" formatCode="0.000%"/>
  </numFmts>
  <fonts count="59">
    <font>
      <sz val="11"/>
      <color theme="1"/>
      <name val="Calibri"/>
      <family val="2"/>
      <scheme val="minor"/>
    </font>
    <font>
      <sz val="10"/>
      <color theme="1"/>
      <name val="Calibri"/>
      <family val="2"/>
      <charset val="204"/>
      <scheme val="minor"/>
    </font>
    <font>
      <b/>
      <sz val="13.2"/>
      <color theme="1"/>
      <name val="AcadMtavr"/>
    </font>
    <font>
      <b/>
      <sz val="12.1"/>
      <color rgb="FF000000"/>
      <name val="Calibri"/>
      <family val="2"/>
      <charset val="204"/>
      <scheme val="minor"/>
    </font>
    <font>
      <b/>
      <sz val="15.4"/>
      <color rgb="FF000000"/>
      <name val="Calibri"/>
      <family val="2"/>
      <charset val="204"/>
      <scheme val="minor"/>
    </font>
    <font>
      <b/>
      <sz val="13.2"/>
      <color rgb="FF000000"/>
      <name val="Calibri"/>
      <family val="2"/>
      <charset val="204"/>
      <scheme val="minor"/>
    </font>
    <font>
      <b/>
      <sz val="11"/>
      <color rgb="FF000000"/>
      <name val="Calibri"/>
      <family val="2"/>
      <charset val="204"/>
      <scheme val="minor"/>
    </font>
    <font>
      <sz val="11"/>
      <color rgb="FF000000"/>
      <name val="Merriweather"/>
    </font>
    <font>
      <sz val="11"/>
      <color rgb="FF000000"/>
      <name val="Calibri"/>
      <family val="2"/>
      <charset val="204"/>
      <scheme val="minor"/>
    </font>
    <font>
      <b/>
      <sz val="12.1"/>
      <color theme="1"/>
      <name val="Calibri"/>
      <family val="2"/>
      <charset val="204"/>
      <scheme val="minor"/>
    </font>
    <font>
      <b/>
      <sz val="13.2"/>
      <color rgb="FF000000"/>
      <name val="Merriweather"/>
    </font>
    <font>
      <sz val="12.1"/>
      <color rgb="FF000000"/>
      <name val="Calibri"/>
      <family val="2"/>
      <charset val="204"/>
      <scheme val="minor"/>
    </font>
    <font>
      <b/>
      <sz val="9.9"/>
      <color rgb="FF000000"/>
      <name val="Calibri"/>
      <family val="2"/>
      <charset val="204"/>
      <scheme val="minor"/>
    </font>
    <font>
      <b/>
      <sz val="13.2"/>
      <color theme="1"/>
      <name val="AcadNusx"/>
    </font>
    <font>
      <b/>
      <i/>
      <sz val="13.2"/>
      <color theme="1"/>
      <name val="AcadNusx"/>
    </font>
    <font>
      <sz val="11"/>
      <color theme="1"/>
      <name val="Calibri"/>
      <family val="2"/>
      <scheme val="minor"/>
    </font>
    <font>
      <sz val="11"/>
      <color rgb="FFFF0000"/>
      <name val="Merriweather"/>
    </font>
    <font>
      <b/>
      <sz val="14"/>
      <color rgb="FF000000"/>
      <name val="Calibri"/>
      <family val="2"/>
      <charset val="204"/>
      <scheme val="minor"/>
    </font>
    <font>
      <b/>
      <sz val="12"/>
      <color rgb="FF000000"/>
      <name val="Calibri"/>
      <family val="2"/>
      <charset val="204"/>
      <scheme val="minor"/>
    </font>
    <font>
      <b/>
      <sz val="12.1"/>
      <color rgb="FFFF0000"/>
      <name val="Calibri"/>
      <family val="2"/>
      <charset val="204"/>
      <scheme val="minor"/>
    </font>
    <font>
      <sz val="12.1"/>
      <color rgb="FFFF0000"/>
      <name val="Calibri"/>
      <family val="2"/>
      <charset val="204"/>
      <scheme val="minor"/>
    </font>
    <font>
      <sz val="11"/>
      <color rgb="FFFF0000"/>
      <name val="Calibri"/>
      <family val="2"/>
      <scheme val="minor"/>
    </font>
    <font>
      <sz val="10"/>
      <color rgb="FFFF0000"/>
      <name val="Calibri"/>
      <family val="2"/>
      <charset val="204"/>
      <scheme val="minor"/>
    </font>
    <font>
      <b/>
      <sz val="10"/>
      <color rgb="FF000000"/>
      <name val="Calibri"/>
      <family val="2"/>
      <charset val="204"/>
      <scheme val="minor"/>
    </font>
    <font>
      <sz val="10"/>
      <color rgb="FF000000"/>
      <name val="Merriweather"/>
    </font>
    <font>
      <sz val="11"/>
      <color rgb="FFFF0000"/>
      <name val="Calibri"/>
      <family val="2"/>
      <charset val="204"/>
      <scheme val="minor"/>
    </font>
    <font>
      <sz val="9"/>
      <color indexed="81"/>
      <name val="Tahoma"/>
      <family val="2"/>
    </font>
    <font>
      <b/>
      <sz val="9"/>
      <color indexed="81"/>
      <name val="Tahoma"/>
      <family val="2"/>
    </font>
    <font>
      <b/>
      <sz val="12.1"/>
      <name val="Calibri"/>
      <family val="2"/>
      <charset val="204"/>
      <scheme val="minor"/>
    </font>
    <font>
      <b/>
      <sz val="10"/>
      <name val="Calibri"/>
      <family val="2"/>
      <charset val="204"/>
      <scheme val="minor"/>
    </font>
    <font>
      <sz val="10"/>
      <name val="Merriweather"/>
    </font>
    <font>
      <sz val="12.1"/>
      <name val="Calibri"/>
      <family val="2"/>
      <charset val="204"/>
      <scheme val="minor"/>
    </font>
    <font>
      <sz val="11"/>
      <name val="Calibri"/>
      <family val="2"/>
      <charset val="204"/>
      <scheme val="minor"/>
    </font>
    <font>
      <b/>
      <sz val="13.2"/>
      <name val="Calibri"/>
      <family val="2"/>
      <charset val="204"/>
      <scheme val="minor"/>
    </font>
    <font>
      <sz val="11"/>
      <name val="Merriweather"/>
    </font>
    <font>
      <b/>
      <sz val="11"/>
      <color theme="1"/>
      <name val="Calibri"/>
      <family val="2"/>
      <scheme val="minor"/>
    </font>
    <font>
      <sz val="10"/>
      <color theme="1"/>
      <name val="Sylfaen"/>
      <family val="1"/>
    </font>
    <font>
      <b/>
      <sz val="14"/>
      <color theme="1"/>
      <name val="Calibri"/>
      <family val="2"/>
      <scheme val="minor"/>
    </font>
    <font>
      <sz val="10"/>
      <color theme="1"/>
      <name val="Calibri"/>
      <family val="2"/>
      <scheme val="minor"/>
    </font>
    <font>
      <sz val="11"/>
      <name val="Calibri"/>
      <family val="2"/>
      <scheme val="minor"/>
    </font>
    <font>
      <sz val="11"/>
      <color rgb="FF000000"/>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4"/>
      <color theme="3"/>
      <name val="Calibri"/>
      <family val="2"/>
      <scheme val="minor"/>
    </font>
    <font>
      <b/>
      <sz val="11"/>
      <color theme="3"/>
      <name val="Calibri"/>
      <family val="2"/>
      <charset val="204"/>
      <scheme val="minor"/>
    </font>
    <font>
      <b/>
      <sz val="14"/>
      <color rgb="FF000000"/>
      <name val="Sylfaen"/>
      <family val="1"/>
    </font>
    <font>
      <b/>
      <sz val="10"/>
      <color rgb="FF000000"/>
      <name val="Sylfaen"/>
      <family val="1"/>
    </font>
    <font>
      <b/>
      <sz val="14"/>
      <color rgb="FFFF0000"/>
      <name val="Sylfaen"/>
      <family val="1"/>
    </font>
    <font>
      <sz val="10"/>
      <color rgb="FF000000"/>
      <name val="Sylfaen"/>
      <family val="1"/>
    </font>
    <font>
      <b/>
      <sz val="10"/>
      <color theme="1"/>
      <name val="Sylfaen"/>
      <family val="1"/>
    </font>
    <font>
      <b/>
      <sz val="14"/>
      <color theme="1"/>
      <name val="Sylfaen"/>
      <family val="1"/>
    </font>
    <font>
      <sz val="12"/>
      <color theme="1"/>
      <name val="Sylfaen"/>
      <family val="1"/>
    </font>
    <font>
      <b/>
      <sz val="12"/>
      <color theme="1"/>
      <name val="Sylfaen"/>
      <family val="1"/>
    </font>
    <font>
      <b/>
      <sz val="12"/>
      <color rgb="FFFF0000"/>
      <name val="Sylfaen"/>
      <family val="1"/>
    </font>
    <font>
      <sz val="12"/>
      <color rgb="FF000000"/>
      <name val="Calibri"/>
      <family val="2"/>
      <scheme val="minor"/>
    </font>
    <font>
      <sz val="11"/>
      <color rgb="FF1F497D"/>
      <name val="Calibri"/>
      <family val="2"/>
      <scheme val="minor"/>
    </font>
    <font>
      <sz val="11"/>
      <color theme="9" tint="-0.249977111117893"/>
      <name val="Calibri"/>
      <family val="2"/>
      <scheme val="minor"/>
    </font>
    <font>
      <b/>
      <sz val="11"/>
      <color theme="9" tint="-0.249977111117893"/>
      <name val="Calibri"/>
      <family val="2"/>
      <scheme val="minor"/>
    </font>
  </fonts>
  <fills count="13">
    <fill>
      <patternFill patternType="none"/>
    </fill>
    <fill>
      <patternFill patternType="gray125"/>
    </fill>
    <fill>
      <patternFill patternType="solid">
        <fgColor rgb="FFF3F3F3"/>
        <bgColor indexed="64"/>
      </patternFill>
    </fill>
    <fill>
      <patternFill patternType="solid">
        <fgColor rgb="FFBFBFBF"/>
        <bgColor indexed="64"/>
      </patternFill>
    </fill>
    <fill>
      <patternFill patternType="solid">
        <fgColor rgb="FFD8D8D8"/>
        <bgColor indexed="64"/>
      </patternFill>
    </fill>
    <fill>
      <patternFill patternType="solid">
        <fgColor rgb="FFCFE2F3"/>
        <bgColor indexed="64"/>
      </patternFill>
    </fill>
    <fill>
      <patternFill patternType="solid">
        <fgColor rgb="FFF2F2F2"/>
        <bgColor indexed="64"/>
      </patternFill>
    </fill>
    <fill>
      <patternFill patternType="solid">
        <fgColor theme="4"/>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76">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top/>
      <bottom style="medium">
        <color rgb="FFCCCCCC"/>
      </bottom>
      <diagonal/>
    </border>
    <border>
      <left/>
      <right style="medium">
        <color rgb="FF000000"/>
      </right>
      <top/>
      <bottom style="medium">
        <color rgb="FFCCCCCC"/>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CCCCCC"/>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
      <left style="medium">
        <color rgb="FFCCCCCC"/>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CCCCCC"/>
      </bottom>
      <diagonal/>
    </border>
    <border>
      <left/>
      <right style="medium">
        <color rgb="FFCCCCCC"/>
      </right>
      <top style="medium">
        <color rgb="FF000000"/>
      </top>
      <bottom style="medium">
        <color rgb="FFCCCCCC"/>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CCCCCC"/>
      </left>
      <right style="medium">
        <color rgb="FFCCCCCC"/>
      </right>
      <top/>
      <bottom style="medium">
        <color rgb="FFCCCCCC"/>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CCCCCC"/>
      </left>
      <right style="medium">
        <color rgb="FF000000"/>
      </right>
      <top style="medium">
        <color indexed="64"/>
      </top>
      <bottom style="medium">
        <color rgb="FF000000"/>
      </bottom>
      <diagonal/>
    </border>
    <border>
      <left/>
      <right/>
      <top style="medium">
        <color indexed="64"/>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rgb="FFCCCCCC"/>
      </left>
      <right style="medium">
        <color indexed="64"/>
      </right>
      <top/>
      <bottom style="medium">
        <color rgb="FF000000"/>
      </bottom>
      <diagonal/>
    </border>
    <border>
      <left style="medium">
        <color rgb="FFCCCCCC"/>
      </left>
      <right style="medium">
        <color indexed="64"/>
      </right>
      <top style="medium">
        <color rgb="FFCCCCCC"/>
      </top>
      <bottom style="medium">
        <color rgb="FF000000"/>
      </bottom>
      <diagonal/>
    </border>
    <border>
      <left style="medium">
        <color rgb="FFCCCCCC"/>
      </left>
      <right style="medium">
        <color indexed="64"/>
      </right>
      <top style="medium">
        <color rgb="FFCCCCCC"/>
      </top>
      <bottom/>
      <diagonal/>
    </border>
    <border>
      <left style="medium">
        <color indexed="64"/>
      </left>
      <right/>
      <top/>
      <bottom style="medium">
        <color rgb="FF000000"/>
      </bottom>
      <diagonal/>
    </border>
    <border>
      <left style="medium">
        <color rgb="FFCCCCCC"/>
      </left>
      <right style="medium">
        <color indexed="64"/>
      </right>
      <top/>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CCCCCC"/>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top/>
      <bottom style="medium">
        <color rgb="FF000000"/>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CCCCCC"/>
      </left>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
      <left style="medium">
        <color rgb="FFCCCCCC"/>
      </left>
      <right/>
      <top style="medium">
        <color rgb="FFCCCCCC"/>
      </top>
      <bottom style="medium">
        <color rgb="FF000000"/>
      </bottom>
      <diagonal/>
    </border>
    <border>
      <left style="medium">
        <color indexed="64"/>
      </left>
      <right style="medium">
        <color rgb="FFCCCCCC"/>
      </right>
      <top style="medium">
        <color indexed="64"/>
      </top>
      <bottom style="medium">
        <color indexed="64"/>
      </bottom>
      <diagonal/>
    </border>
    <border>
      <left style="medium">
        <color rgb="FFCCCCCC"/>
      </left>
      <right style="medium">
        <color rgb="FFCCCCCC"/>
      </right>
      <top/>
      <bottom/>
      <diagonal/>
    </border>
    <border>
      <left style="medium">
        <color rgb="FFCCCCCC"/>
      </left>
      <right style="medium">
        <color rgb="FFCCCCCC"/>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style="medium">
        <color rgb="FF000000"/>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9"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cellStyleXfs>
  <cellXfs count="272">
    <xf numFmtId="0" fontId="0" fillId="0" borderId="0" xfId="0"/>
    <xf numFmtId="0" fontId="1" fillId="0" borderId="1" xfId="0" applyFont="1" applyBorder="1" applyAlignment="1">
      <alignment wrapText="1"/>
    </xf>
    <xf numFmtId="0" fontId="1" fillId="0" borderId="5" xfId="0" applyFont="1" applyBorder="1" applyAlignment="1">
      <alignment wrapText="1"/>
    </xf>
    <xf numFmtId="0" fontId="6" fillId="0" borderId="7" xfId="0" applyFont="1" applyBorder="1" applyAlignment="1">
      <alignment vertical="top" wrapText="1"/>
    </xf>
    <xf numFmtId="0" fontId="7" fillId="0" borderId="7" xfId="0" applyFont="1" applyBorder="1" applyAlignment="1">
      <alignment horizontal="left" vertical="top" wrapText="1"/>
    </xf>
    <xf numFmtId="0" fontId="1" fillId="0" borderId="7" xfId="0" applyFont="1" applyBorder="1" applyAlignment="1">
      <alignment wrapText="1"/>
    </xf>
    <xf numFmtId="0" fontId="6" fillId="0" borderId="7" xfId="0" applyFont="1" applyBorder="1" applyAlignment="1">
      <alignment horizontal="center" vertical="top" wrapText="1"/>
    </xf>
    <xf numFmtId="0" fontId="3" fillId="0" borderId="7" xfId="0" applyFont="1" applyBorder="1" applyAlignment="1">
      <alignment horizontal="center" vertical="top" wrapText="1"/>
    </xf>
    <xf numFmtId="0" fontId="14" fillId="2" borderId="7" xfId="0" applyFont="1" applyFill="1" applyBorder="1" applyAlignment="1">
      <alignment horizontal="center" vertical="top" wrapText="1"/>
    </xf>
    <xf numFmtId="0" fontId="11" fillId="6" borderId="5" xfId="0" applyFont="1" applyFill="1" applyBorder="1" applyAlignment="1">
      <alignment horizontal="right" vertical="center"/>
    </xf>
    <xf numFmtId="0" fontId="1" fillId="2" borderId="6" xfId="0" applyFont="1" applyFill="1" applyBorder="1" applyAlignment="1">
      <alignment wrapText="1"/>
    </xf>
    <xf numFmtId="0" fontId="3" fillId="0" borderId="19" xfId="0" applyFont="1" applyBorder="1" applyAlignment="1">
      <alignment horizontal="center" vertical="top" wrapText="1"/>
    </xf>
    <xf numFmtId="0" fontId="7" fillId="0" borderId="19" xfId="0" applyFont="1" applyBorder="1" applyAlignment="1">
      <alignment horizontal="left" vertical="top" wrapText="1"/>
    </xf>
    <xf numFmtId="0" fontId="1" fillId="0" borderId="20" xfId="0" applyFont="1" applyBorder="1" applyAlignment="1">
      <alignment wrapText="1"/>
    </xf>
    <xf numFmtId="0" fontId="1" fillId="0" borderId="0" xfId="0" applyFont="1" applyAlignment="1">
      <alignment wrapText="1"/>
    </xf>
    <xf numFmtId="0" fontId="1" fillId="2" borderId="0" xfId="0" applyFont="1" applyFill="1" applyAlignment="1">
      <alignment wrapText="1"/>
    </xf>
    <xf numFmtId="0" fontId="14" fillId="2" borderId="0" xfId="0" applyFont="1" applyFill="1" applyAlignment="1">
      <alignment horizontal="center" vertical="top" wrapText="1"/>
    </xf>
    <xf numFmtId="0" fontId="11" fillId="6" borderId="22" xfId="0" applyFont="1" applyFill="1" applyBorder="1" applyAlignment="1">
      <alignment horizontal="right" vertical="center"/>
    </xf>
    <xf numFmtId="0" fontId="11" fillId="6" borderId="23" xfId="0" applyFont="1" applyFill="1" applyBorder="1" applyAlignment="1">
      <alignment horizontal="right" vertical="center"/>
    </xf>
    <xf numFmtId="0" fontId="10" fillId="7" borderId="24" xfId="0" applyFont="1" applyFill="1" applyBorder="1" applyAlignment="1">
      <alignment horizontal="center" vertical="top" wrapText="1"/>
    </xf>
    <xf numFmtId="0" fontId="5" fillId="7" borderId="24" xfId="0" applyFont="1" applyFill="1" applyBorder="1" applyAlignment="1">
      <alignment horizontal="center" vertical="center"/>
    </xf>
    <xf numFmtId="0" fontId="5" fillId="5" borderId="25" xfId="0" applyFont="1" applyFill="1" applyBorder="1" applyAlignment="1">
      <alignment horizontal="center" vertical="center"/>
    </xf>
    <xf numFmtId="0" fontId="10" fillId="5" borderId="24" xfId="0" applyFont="1" applyFill="1" applyBorder="1" applyAlignment="1">
      <alignment horizontal="center" vertical="top" wrapText="1"/>
    </xf>
    <xf numFmtId="0" fontId="4" fillId="3" borderId="21" xfId="0" applyFont="1" applyFill="1" applyBorder="1" applyAlignment="1">
      <alignment horizontal="right" vertical="center"/>
    </xf>
    <xf numFmtId="0" fontId="18" fillId="4" borderId="21" xfId="0" applyFont="1" applyFill="1" applyBorder="1" applyAlignment="1">
      <alignment vertical="center"/>
    </xf>
    <xf numFmtId="0" fontId="5" fillId="5" borderId="21" xfId="0" applyFont="1" applyFill="1" applyBorder="1" applyAlignment="1">
      <alignment horizontal="center" vertical="center"/>
    </xf>
    <xf numFmtId="0" fontId="1" fillId="0" borderId="22" xfId="0" applyFont="1" applyBorder="1" applyAlignment="1">
      <alignment wrapText="1"/>
    </xf>
    <xf numFmtId="0" fontId="1" fillId="0" borderId="26" xfId="0" applyFont="1" applyBorder="1" applyAlignment="1">
      <alignment wrapText="1"/>
    </xf>
    <xf numFmtId="0" fontId="3" fillId="2" borderId="27" xfId="0" applyFont="1" applyFill="1" applyBorder="1" applyAlignment="1">
      <alignment horizontal="center" vertical="center"/>
    </xf>
    <xf numFmtId="0" fontId="4" fillId="4" borderId="30" xfId="0" applyFont="1" applyFill="1" applyBorder="1"/>
    <xf numFmtId="0" fontId="18" fillId="4" borderId="31" xfId="0" applyFont="1" applyFill="1" applyBorder="1" applyAlignment="1">
      <alignment vertical="center"/>
    </xf>
    <xf numFmtId="0" fontId="3" fillId="2" borderId="32" xfId="0" applyFont="1" applyFill="1" applyBorder="1" applyAlignment="1">
      <alignment horizontal="center" vertical="center"/>
    </xf>
    <xf numFmtId="0" fontId="9" fillId="2" borderId="34" xfId="0" applyFont="1" applyFill="1" applyBorder="1" applyAlignment="1">
      <alignment horizontal="center" vertical="center"/>
    </xf>
    <xf numFmtId="0" fontId="11" fillId="6" borderId="35" xfId="0" applyFont="1" applyFill="1" applyBorder="1" applyAlignment="1">
      <alignment horizontal="right" vertical="center"/>
    </xf>
    <xf numFmtId="0" fontId="11" fillId="6" borderId="36" xfId="0" applyFont="1" applyFill="1" applyBorder="1" applyAlignment="1">
      <alignment horizontal="right" vertical="center"/>
    </xf>
    <xf numFmtId="0" fontId="11" fillId="6" borderId="37" xfId="0" applyFont="1" applyFill="1" applyBorder="1" applyAlignment="1">
      <alignment horizontal="right" vertical="center"/>
    </xf>
    <xf numFmtId="0" fontId="3" fillId="2" borderId="34" xfId="0" applyFont="1" applyFill="1" applyBorder="1" applyAlignment="1">
      <alignment horizontal="center" vertical="center"/>
    </xf>
    <xf numFmtId="0" fontId="8" fillId="6" borderId="35" xfId="0" applyFont="1" applyFill="1" applyBorder="1" applyAlignment="1">
      <alignment horizontal="right" vertical="center"/>
    </xf>
    <xf numFmtId="0" fontId="8" fillId="6" borderId="36" xfId="0" applyFont="1" applyFill="1" applyBorder="1" applyAlignment="1">
      <alignment horizontal="right" vertical="center"/>
    </xf>
    <xf numFmtId="0" fontId="8" fillId="6" borderId="37" xfId="0" applyFont="1" applyFill="1" applyBorder="1" applyAlignment="1">
      <alignment horizontal="right" vertical="center"/>
    </xf>
    <xf numFmtId="0" fontId="1" fillId="2" borderId="34" xfId="0" applyFont="1" applyFill="1" applyBorder="1" applyAlignment="1">
      <alignment wrapText="1"/>
    </xf>
    <xf numFmtId="0" fontId="9" fillId="2" borderId="38" xfId="0" applyFont="1" applyFill="1" applyBorder="1" applyAlignment="1">
      <alignment horizontal="center" vertical="center"/>
    </xf>
    <xf numFmtId="0" fontId="10" fillId="7" borderId="33" xfId="0" applyFont="1" applyFill="1" applyBorder="1" applyAlignment="1">
      <alignment vertical="top" wrapText="1"/>
    </xf>
    <xf numFmtId="0" fontId="8" fillId="6" borderId="39" xfId="0" applyFont="1" applyFill="1" applyBorder="1" applyAlignment="1">
      <alignment horizontal="right" vertical="center"/>
    </xf>
    <xf numFmtId="0" fontId="11" fillId="6" borderId="39" xfId="0" applyFont="1" applyFill="1" applyBorder="1" applyAlignment="1">
      <alignment horizontal="right" vertical="center"/>
    </xf>
    <xf numFmtId="0" fontId="9" fillId="2" borderId="40" xfId="0" applyFont="1" applyFill="1" applyBorder="1" applyAlignment="1">
      <alignment horizontal="center" vertical="center"/>
    </xf>
    <xf numFmtId="0" fontId="12" fillId="0" borderId="41" xfId="0" applyFont="1" applyBorder="1" applyAlignment="1">
      <alignment horizontal="center" vertical="top" wrapText="1"/>
    </xf>
    <xf numFmtId="0" fontId="1" fillId="0" borderId="25" xfId="0" applyFont="1" applyBorder="1" applyAlignment="1">
      <alignment wrapText="1"/>
    </xf>
    <xf numFmtId="0" fontId="4" fillId="3" borderId="21" xfId="0" applyFont="1" applyFill="1" applyBorder="1" applyAlignment="1">
      <alignment vertical="center" wrapText="1"/>
    </xf>
    <xf numFmtId="10" fontId="5" fillId="7" borderId="24" xfId="1" applyNumberFormat="1" applyFont="1" applyFill="1" applyBorder="1" applyAlignment="1">
      <alignment horizontal="center" vertical="center"/>
    </xf>
    <xf numFmtId="10" fontId="5" fillId="5" borderId="21" xfId="1" applyNumberFormat="1" applyFont="1" applyFill="1" applyBorder="1" applyAlignment="1">
      <alignment horizontal="center" vertical="center"/>
    </xf>
    <xf numFmtId="10" fontId="11" fillId="6" borderId="21" xfId="1" applyNumberFormat="1" applyFont="1" applyFill="1" applyBorder="1" applyAlignment="1">
      <alignment horizontal="right" vertical="center"/>
    </xf>
    <xf numFmtId="10" fontId="4" fillId="3" borderId="21" xfId="1" applyNumberFormat="1" applyFont="1" applyFill="1" applyBorder="1" applyAlignment="1">
      <alignment vertical="center" wrapText="1"/>
    </xf>
    <xf numFmtId="10" fontId="8" fillId="6" borderId="39" xfId="1" applyNumberFormat="1" applyFont="1" applyFill="1" applyBorder="1" applyAlignment="1">
      <alignment horizontal="right" vertical="center"/>
    </xf>
    <xf numFmtId="10" fontId="10" fillId="7" borderId="24" xfId="1" applyNumberFormat="1" applyFont="1" applyFill="1" applyBorder="1" applyAlignment="1">
      <alignment horizontal="center" vertical="top" wrapText="1"/>
    </xf>
    <xf numFmtId="10" fontId="4" fillId="3" borderId="21" xfId="1" applyNumberFormat="1" applyFont="1" applyFill="1" applyBorder="1" applyAlignment="1">
      <alignment horizontal="right" vertical="center"/>
    </xf>
    <xf numFmtId="0" fontId="19" fillId="2" borderId="34" xfId="0" applyFont="1" applyFill="1" applyBorder="1" applyAlignment="1">
      <alignment horizontal="center" vertical="center"/>
    </xf>
    <xf numFmtId="0" fontId="19" fillId="0" borderId="7" xfId="0" applyFont="1" applyBorder="1" applyAlignment="1">
      <alignment horizontal="center" vertical="top" wrapText="1"/>
    </xf>
    <xf numFmtId="0" fontId="16" fillId="0" borderId="7" xfId="0" applyFont="1" applyBorder="1" applyAlignment="1">
      <alignment horizontal="left" vertical="top" wrapText="1"/>
    </xf>
    <xf numFmtId="0" fontId="21" fillId="0" borderId="0" xfId="0" applyFont="1"/>
    <xf numFmtId="0" fontId="22" fillId="0" borderId="7" xfId="0" applyFont="1" applyBorder="1" applyAlignment="1">
      <alignment wrapText="1"/>
    </xf>
    <xf numFmtId="0" fontId="0" fillId="0" borderId="0" xfId="0" applyAlignment="1">
      <alignment horizontal="left"/>
    </xf>
    <xf numFmtId="0" fontId="21" fillId="0" borderId="0" xfId="0" applyFont="1" applyAlignment="1">
      <alignment horizontal="left"/>
    </xf>
    <xf numFmtId="0" fontId="23" fillId="0" borderId="45" xfId="0" applyFont="1" applyBorder="1" applyAlignment="1">
      <alignment horizontal="center" vertical="top" wrapText="1"/>
    </xf>
    <xf numFmtId="0" fontId="23" fillId="0" borderId="47" xfId="0" applyFont="1" applyBorder="1" applyAlignment="1">
      <alignment horizontal="center" vertical="top" wrapText="1"/>
    </xf>
    <xf numFmtId="0" fontId="1" fillId="0" borderId="1" xfId="0" applyFont="1" applyBorder="1" applyAlignment="1">
      <alignment horizontal="center" wrapText="1"/>
    </xf>
    <xf numFmtId="0" fontId="11" fillId="6" borderId="22" xfId="0" applyFont="1" applyFill="1" applyBorder="1" applyAlignment="1">
      <alignment horizontal="center" vertical="center"/>
    </xf>
    <xf numFmtId="0" fontId="18" fillId="4" borderId="31" xfId="0" applyFont="1" applyFill="1" applyBorder="1" applyAlignment="1">
      <alignment horizontal="center" vertical="center"/>
    </xf>
    <xf numFmtId="0" fontId="11" fillId="6" borderId="5" xfId="0" applyFont="1" applyFill="1" applyBorder="1" applyAlignment="1">
      <alignment horizontal="center" vertical="center"/>
    </xf>
    <xf numFmtId="0" fontId="20" fillId="6" borderId="5" xfId="0" applyFont="1" applyFill="1" applyBorder="1" applyAlignment="1">
      <alignment horizontal="center" vertical="center"/>
    </xf>
    <xf numFmtId="0" fontId="0" fillId="0" borderId="0" xfId="0" applyAlignment="1">
      <alignment horizontal="center"/>
    </xf>
    <xf numFmtId="0" fontId="4" fillId="3" borderId="21" xfId="0" applyFont="1" applyFill="1" applyBorder="1" applyAlignment="1">
      <alignment horizontal="center" vertical="center"/>
    </xf>
    <xf numFmtId="0" fontId="1" fillId="0" borderId="26" xfId="0" applyFont="1" applyBorder="1" applyAlignment="1">
      <alignment horizontal="center" wrapText="1"/>
    </xf>
    <xf numFmtId="0" fontId="1" fillId="0" borderId="0" xfId="0" applyFont="1" applyAlignment="1">
      <alignment horizontal="center" wrapText="1"/>
    </xf>
    <xf numFmtId="0" fontId="11" fillId="6" borderId="0" xfId="0" applyFont="1" applyFill="1" applyAlignment="1">
      <alignment horizontal="center" vertical="center"/>
    </xf>
    <xf numFmtId="0" fontId="20" fillId="6" borderId="48" xfId="0" applyFont="1" applyFill="1" applyBorder="1" applyAlignment="1">
      <alignment horizontal="center" vertical="center"/>
    </xf>
    <xf numFmtId="0" fontId="11" fillId="6" borderId="48" xfId="0" applyFont="1" applyFill="1" applyBorder="1" applyAlignment="1">
      <alignment horizontal="center" vertical="center"/>
    </xf>
    <xf numFmtId="0" fontId="1" fillId="0" borderId="49" xfId="0" applyFont="1" applyBorder="1" applyAlignment="1">
      <alignment wrapText="1"/>
    </xf>
    <xf numFmtId="0" fontId="3" fillId="0" borderId="19" xfId="0" applyFont="1" applyBorder="1" applyAlignment="1">
      <alignment horizontal="center" vertical="center" wrapText="1"/>
    </xf>
    <xf numFmtId="0" fontId="5" fillId="5" borderId="19" xfId="0" applyFont="1" applyFill="1" applyBorder="1" applyAlignment="1">
      <alignment horizontal="center" vertical="center"/>
    </xf>
    <xf numFmtId="0" fontId="5" fillId="5" borderId="0" xfId="0" applyFont="1" applyFill="1" applyAlignment="1">
      <alignment horizontal="center" vertical="center"/>
    </xf>
    <xf numFmtId="0" fontId="5" fillId="5" borderId="50" xfId="0" applyFont="1" applyFill="1" applyBorder="1" applyAlignment="1">
      <alignment horizontal="center" vertical="center"/>
    </xf>
    <xf numFmtId="9" fontId="20" fillId="6" borderId="48" xfId="1" applyFont="1" applyFill="1" applyBorder="1" applyAlignment="1">
      <alignment horizontal="center" vertical="center"/>
    </xf>
    <xf numFmtId="9" fontId="4" fillId="3" borderId="21" xfId="1" applyFont="1" applyFill="1" applyBorder="1" applyAlignment="1">
      <alignment horizontal="center" vertical="center"/>
    </xf>
    <xf numFmtId="9" fontId="5" fillId="5" borderId="0" xfId="1" applyFont="1" applyFill="1" applyBorder="1" applyAlignment="1">
      <alignment horizontal="center" vertical="center"/>
    </xf>
    <xf numFmtId="9" fontId="5" fillId="5" borderId="21" xfId="1" applyFont="1" applyFill="1" applyBorder="1" applyAlignment="1">
      <alignment horizontal="center" vertical="center"/>
    </xf>
    <xf numFmtId="166" fontId="20" fillId="6" borderId="48" xfId="1" applyNumberFormat="1" applyFont="1" applyFill="1" applyBorder="1" applyAlignment="1">
      <alignment horizontal="center" vertical="center"/>
    </xf>
    <xf numFmtId="0" fontId="25" fillId="6" borderId="35" xfId="0" applyFont="1" applyFill="1" applyBorder="1" applyAlignment="1">
      <alignment horizontal="right" vertical="center"/>
    </xf>
    <xf numFmtId="0" fontId="28" fillId="2" borderId="34" xfId="0" applyFont="1" applyFill="1" applyBorder="1" applyAlignment="1">
      <alignment horizontal="center" vertical="center"/>
    </xf>
    <xf numFmtId="0" fontId="29" fillId="0" borderId="47" xfId="0" applyFont="1" applyBorder="1" applyAlignment="1">
      <alignment horizontal="center" vertical="top" wrapText="1"/>
    </xf>
    <xf numFmtId="0" fontId="31" fillId="6" borderId="5" xfId="0" applyFont="1" applyFill="1" applyBorder="1" applyAlignment="1">
      <alignment horizontal="center" vertical="center"/>
    </xf>
    <xf numFmtId="0" fontId="31" fillId="6" borderId="48" xfId="0" applyFont="1" applyFill="1" applyBorder="1" applyAlignment="1">
      <alignment horizontal="center" vertical="center"/>
    </xf>
    <xf numFmtId="0" fontId="32" fillId="6" borderId="35" xfId="0" applyFont="1" applyFill="1" applyBorder="1" applyAlignment="1">
      <alignment horizontal="right" vertical="center"/>
    </xf>
    <xf numFmtId="0" fontId="32" fillId="0" borderId="0" xfId="0" applyFont="1" applyAlignment="1">
      <alignment horizontal="left"/>
    </xf>
    <xf numFmtId="0" fontId="31" fillId="6" borderId="36" xfId="0" applyFont="1" applyFill="1" applyBorder="1" applyAlignment="1">
      <alignment horizontal="right" vertical="center"/>
    </xf>
    <xf numFmtId="0" fontId="33" fillId="5" borderId="0" xfId="0" applyFont="1" applyFill="1" applyAlignment="1">
      <alignment horizontal="center" vertical="center"/>
    </xf>
    <xf numFmtId="0" fontId="33" fillId="5" borderId="50" xfId="0" applyFont="1" applyFill="1" applyBorder="1" applyAlignment="1">
      <alignment horizontal="center" vertical="center"/>
    </xf>
    <xf numFmtId="0" fontId="31" fillId="6" borderId="35" xfId="0" applyFont="1" applyFill="1" applyBorder="1" applyAlignment="1">
      <alignment horizontal="right" vertical="center"/>
    </xf>
    <xf numFmtId="0" fontId="31" fillId="6" borderId="37" xfId="0" applyFont="1" applyFill="1" applyBorder="1" applyAlignment="1">
      <alignment horizontal="right" vertical="center"/>
    </xf>
    <xf numFmtId="0" fontId="31" fillId="6" borderId="23" xfId="0" applyFont="1" applyFill="1" applyBorder="1" applyAlignment="1">
      <alignment horizontal="center" vertical="center"/>
    </xf>
    <xf numFmtId="0" fontId="28" fillId="0" borderId="7" xfId="0" applyFont="1" applyBorder="1" applyAlignment="1">
      <alignment horizontal="center" vertical="top" wrapText="1"/>
    </xf>
    <xf numFmtId="0" fontId="34" fillId="0" borderId="7" xfId="0" applyFont="1" applyBorder="1" applyAlignment="1">
      <alignment horizontal="left" vertical="top" wrapText="1"/>
    </xf>
    <xf numFmtId="0" fontId="1" fillId="0" borderId="19" xfId="0" applyFont="1" applyBorder="1" applyAlignment="1">
      <alignment wrapText="1"/>
    </xf>
    <xf numFmtId="0" fontId="11" fillId="6" borderId="51" xfId="0" applyFont="1" applyFill="1" applyBorder="1" applyAlignment="1">
      <alignment horizontal="center" vertical="center"/>
    </xf>
    <xf numFmtId="9" fontId="20" fillId="6" borderId="52" xfId="1" applyFont="1" applyFill="1" applyBorder="1" applyAlignment="1">
      <alignment horizontal="center" vertical="center"/>
    </xf>
    <xf numFmtId="0" fontId="11" fillId="6" borderId="52" xfId="0" applyFont="1" applyFill="1" applyBorder="1" applyAlignment="1">
      <alignment horizontal="center" vertical="center"/>
    </xf>
    <xf numFmtId="0" fontId="8" fillId="6" borderId="53" xfId="0" applyFont="1" applyFill="1" applyBorder="1" applyAlignment="1">
      <alignment horizontal="right" vertical="center"/>
    </xf>
    <xf numFmtId="0" fontId="1" fillId="0" borderId="54" xfId="0" applyFont="1" applyBorder="1" applyAlignment="1">
      <alignment wrapText="1"/>
    </xf>
    <xf numFmtId="0" fontId="11" fillId="6" borderId="23" xfId="0" applyFont="1" applyFill="1" applyBorder="1" applyAlignment="1">
      <alignment horizontal="center" vertical="center"/>
    </xf>
    <xf numFmtId="0" fontId="11" fillId="6" borderId="55" xfId="0" applyFont="1" applyFill="1" applyBorder="1" applyAlignment="1">
      <alignment horizontal="center" vertical="center"/>
    </xf>
    <xf numFmtId="166" fontId="20" fillId="6" borderId="52" xfId="1" applyNumberFormat="1" applyFont="1" applyFill="1" applyBorder="1" applyAlignment="1">
      <alignment horizontal="center" vertical="center"/>
    </xf>
    <xf numFmtId="0" fontId="31" fillId="6" borderId="55" xfId="0" applyFont="1" applyFill="1" applyBorder="1" applyAlignment="1">
      <alignment horizontal="center" vertical="center"/>
    </xf>
    <xf numFmtId="9" fontId="11" fillId="6" borderId="52" xfId="1" applyFont="1" applyFill="1" applyBorder="1" applyAlignment="1">
      <alignment horizontal="center" vertical="center"/>
    </xf>
    <xf numFmtId="0" fontId="31" fillId="6" borderId="52" xfId="0" applyFont="1" applyFill="1" applyBorder="1" applyAlignment="1">
      <alignment horizontal="center" vertical="center"/>
    </xf>
    <xf numFmtId="0" fontId="31" fillId="6" borderId="53" xfId="0" applyFont="1" applyFill="1" applyBorder="1" applyAlignment="1">
      <alignment horizontal="right" vertical="center"/>
    </xf>
    <xf numFmtId="0" fontId="1" fillId="0" borderId="2" xfId="0" applyFont="1" applyBorder="1" applyAlignment="1">
      <alignment wrapText="1"/>
    </xf>
    <xf numFmtId="0" fontId="1" fillId="0" borderId="22" xfId="0" applyFont="1" applyBorder="1" applyAlignment="1">
      <alignment horizontal="center" wrapText="1"/>
    </xf>
    <xf numFmtId="0" fontId="1" fillId="0" borderId="56" xfId="0" applyFont="1" applyBorder="1" applyAlignment="1">
      <alignment wrapText="1"/>
    </xf>
    <xf numFmtId="0" fontId="11" fillId="6" borderId="56" xfId="0" applyFont="1" applyFill="1" applyBorder="1" applyAlignment="1">
      <alignment horizontal="center" vertical="center"/>
    </xf>
    <xf numFmtId="0" fontId="1" fillId="0" borderId="55" xfId="0" applyFont="1" applyBorder="1" applyAlignment="1">
      <alignment wrapText="1"/>
    </xf>
    <xf numFmtId="0" fontId="1" fillId="8" borderId="57" xfId="0" applyFont="1" applyFill="1" applyBorder="1" applyAlignment="1">
      <alignment wrapText="1"/>
    </xf>
    <xf numFmtId="0" fontId="1" fillId="0" borderId="57" xfId="0" applyFont="1" applyBorder="1" applyAlignment="1">
      <alignment wrapText="1"/>
    </xf>
    <xf numFmtId="0" fontId="1" fillId="0" borderId="53" xfId="0" applyFont="1" applyBorder="1" applyAlignment="1">
      <alignment horizontal="center" wrapText="1"/>
    </xf>
    <xf numFmtId="0" fontId="24" fillId="0" borderId="46" xfId="0" applyFont="1" applyBorder="1" applyAlignment="1">
      <alignment horizontal="center" vertical="center" wrapText="1"/>
    </xf>
    <xf numFmtId="0" fontId="7" fillId="0" borderId="7" xfId="0" applyFont="1" applyBorder="1" applyAlignment="1">
      <alignment horizontal="center" vertical="top" wrapText="1"/>
    </xf>
    <xf numFmtId="0" fontId="1" fillId="0" borderId="54" xfId="0" applyFont="1" applyBorder="1" applyAlignment="1">
      <alignment horizontal="center" wrapText="1"/>
    </xf>
    <xf numFmtId="0" fontId="1" fillId="0" borderId="7" xfId="0" applyFont="1" applyBorder="1" applyAlignment="1">
      <alignment horizontal="center" wrapText="1"/>
    </xf>
    <xf numFmtId="0" fontId="24" fillId="0" borderId="46" xfId="0" applyFont="1" applyBorder="1" applyAlignment="1">
      <alignment horizontal="center" vertical="top" wrapText="1"/>
    </xf>
    <xf numFmtId="0" fontId="30" fillId="0" borderId="7" xfId="0" applyFont="1" applyBorder="1" applyAlignment="1">
      <alignment horizontal="center" vertical="top" wrapText="1"/>
    </xf>
    <xf numFmtId="0" fontId="22" fillId="0" borderId="7" xfId="0" applyFont="1" applyBorder="1" applyAlignment="1">
      <alignment horizontal="center" wrapText="1"/>
    </xf>
    <xf numFmtId="0" fontId="24" fillId="0" borderId="7" xfId="0" applyFont="1" applyBorder="1" applyAlignment="1">
      <alignment horizontal="center" vertical="top" wrapText="1"/>
    </xf>
    <xf numFmtId="0" fontId="7" fillId="0" borderId="19" xfId="0" applyFont="1" applyBorder="1" applyAlignment="1">
      <alignment horizontal="center" vertical="top" wrapText="1"/>
    </xf>
    <xf numFmtId="0" fontId="1" fillId="0" borderId="20" xfId="0" applyFont="1" applyBorder="1" applyAlignment="1">
      <alignment horizontal="center" wrapText="1"/>
    </xf>
    <xf numFmtId="0" fontId="14" fillId="2" borderId="30" xfId="0" applyFont="1" applyFill="1" applyBorder="1" applyAlignment="1">
      <alignment horizontal="center" vertical="top" wrapText="1"/>
    </xf>
    <xf numFmtId="0" fontId="1" fillId="2" borderId="41" xfId="0" applyFont="1" applyFill="1" applyBorder="1" applyAlignment="1">
      <alignment wrapText="1"/>
    </xf>
    <xf numFmtId="0" fontId="19" fillId="0" borderId="19" xfId="0" applyFont="1" applyBorder="1" applyAlignment="1">
      <alignment horizontal="center" vertical="top" wrapText="1"/>
    </xf>
    <xf numFmtId="0" fontId="16" fillId="0" borderId="19" xfId="0" applyFont="1" applyBorder="1" applyAlignment="1">
      <alignment horizontal="center" vertical="top" wrapText="1"/>
    </xf>
    <xf numFmtId="0" fontId="22" fillId="0" borderId="20" xfId="0" applyFont="1" applyBorder="1" applyAlignment="1">
      <alignment horizontal="center" wrapText="1"/>
    </xf>
    <xf numFmtId="0" fontId="19" fillId="0" borderId="19" xfId="0" applyFont="1" applyBorder="1" applyAlignment="1">
      <alignment horizontal="center" vertical="center" wrapText="1"/>
    </xf>
    <xf numFmtId="0" fontId="7" fillId="0" borderId="64" xfId="0" applyFont="1" applyBorder="1" applyAlignment="1">
      <alignment horizontal="left" vertical="center" wrapText="1"/>
    </xf>
    <xf numFmtId="0" fontId="0" fillId="0" borderId="0" xfId="0" applyAlignment="1">
      <alignment horizontal="left" indent="2"/>
    </xf>
    <xf numFmtId="0" fontId="36" fillId="0" borderId="0" xfId="0" applyFont="1" applyAlignment="1">
      <alignment horizontal="left" indent="2"/>
    </xf>
    <xf numFmtId="0" fontId="7" fillId="0" borderId="0" xfId="0" applyFont="1" applyAlignment="1">
      <alignment horizontal="left" vertical="center" indent="2"/>
    </xf>
    <xf numFmtId="0" fontId="36" fillId="0" borderId="0" xfId="0" applyFont="1"/>
    <xf numFmtId="0" fontId="0" fillId="0" borderId="0" xfId="0" applyAlignment="1">
      <alignment horizontal="right" vertical="center"/>
    </xf>
    <xf numFmtId="0" fontId="37" fillId="0" borderId="0" xfId="0" applyFont="1"/>
    <xf numFmtId="0" fontId="38" fillId="0" borderId="0" xfId="0" applyFont="1"/>
    <xf numFmtId="0" fontId="0" fillId="0" borderId="0" xfId="0" applyAlignment="1">
      <alignment horizontal="center" vertical="center"/>
    </xf>
    <xf numFmtId="0" fontId="35" fillId="0" borderId="0" xfId="0" applyFont="1" applyAlignment="1">
      <alignment horizontal="center" vertical="center"/>
    </xf>
    <xf numFmtId="0" fontId="0" fillId="0" borderId="0" xfId="0" applyAlignment="1">
      <alignment vertical="center"/>
    </xf>
    <xf numFmtId="0" fontId="35" fillId="9" borderId="0" xfId="0" applyFont="1" applyFill="1" applyAlignment="1">
      <alignment horizontal="center" vertical="center"/>
    </xf>
    <xf numFmtId="0" fontId="35" fillId="9" borderId="0" xfId="0" applyFont="1" applyFill="1"/>
    <xf numFmtId="0" fontId="39" fillId="0" borderId="0" xfId="0" applyFont="1" applyAlignment="1">
      <alignment horizontal="left" indent="2"/>
    </xf>
    <xf numFmtId="0" fontId="34" fillId="0" borderId="0" xfId="0" applyFont="1" applyAlignment="1">
      <alignment horizontal="left" vertical="center" indent="2"/>
    </xf>
    <xf numFmtId="0" fontId="0" fillId="0" borderId="65" xfId="0" applyBorder="1" applyAlignment="1">
      <alignment vertical="center"/>
    </xf>
    <xf numFmtId="0" fontId="0" fillId="0" borderId="66" xfId="0" applyBorder="1" applyAlignment="1">
      <alignment vertical="center"/>
    </xf>
    <xf numFmtId="0" fontId="0" fillId="9" borderId="0" xfId="0" applyFill="1"/>
    <xf numFmtId="0" fontId="40" fillId="0" borderId="64" xfId="0" applyFont="1" applyBorder="1" applyAlignment="1">
      <alignment horizontal="center" vertical="center" wrapText="1"/>
    </xf>
    <xf numFmtId="16" fontId="0" fillId="0" borderId="0" xfId="0" applyNumberFormat="1"/>
    <xf numFmtId="0" fontId="40" fillId="0" borderId="0" xfId="0" applyFont="1" applyAlignment="1">
      <alignment horizontal="center" vertical="center" wrapText="1"/>
    </xf>
    <xf numFmtId="0" fontId="7" fillId="0" borderId="64" xfId="0" applyFont="1" applyBorder="1" applyAlignment="1">
      <alignment vertical="center" wrapText="1"/>
    </xf>
    <xf numFmtId="0" fontId="0" fillId="0" borderId="64" xfId="0" applyBorder="1"/>
    <xf numFmtId="0" fontId="40" fillId="0" borderId="64" xfId="0" applyFont="1" applyBorder="1" applyAlignment="1">
      <alignment vertical="center" wrapText="1"/>
    </xf>
    <xf numFmtId="0" fontId="41" fillId="0" borderId="65" xfId="0" applyFont="1" applyBorder="1" applyAlignment="1">
      <alignment vertical="center"/>
    </xf>
    <xf numFmtId="0" fontId="42" fillId="0" borderId="0" xfId="0" applyFont="1"/>
    <xf numFmtId="0" fontId="43" fillId="0" borderId="0" xfId="0" applyFont="1"/>
    <xf numFmtId="0" fontId="44" fillId="0" borderId="0" xfId="0" applyFont="1"/>
    <xf numFmtId="0" fontId="47" fillId="0" borderId="0" xfId="0" applyFont="1"/>
    <xf numFmtId="0" fontId="48" fillId="0" borderId="0" xfId="0" applyFont="1"/>
    <xf numFmtId="0" fontId="36" fillId="0" borderId="64" xfId="0" applyFont="1" applyBorder="1"/>
    <xf numFmtId="0" fontId="47" fillId="0" borderId="64" xfId="0" applyFont="1" applyBorder="1" applyAlignment="1">
      <alignment horizontal="center" vertical="center"/>
    </xf>
    <xf numFmtId="0" fontId="47" fillId="0" borderId="64" xfId="0" applyFont="1" applyBorder="1" applyAlignment="1">
      <alignment horizontal="center"/>
    </xf>
    <xf numFmtId="0" fontId="49" fillId="0" borderId="64" xfId="0" applyFont="1" applyBorder="1"/>
    <xf numFmtId="40" fontId="47" fillId="0" borderId="64" xfId="3" applyNumberFormat="1" applyFont="1" applyBorder="1" applyAlignment="1"/>
    <xf numFmtId="40" fontId="49" fillId="0" borderId="64" xfId="3" applyNumberFormat="1" applyFont="1" applyBorder="1" applyAlignment="1"/>
    <xf numFmtId="40" fontId="47" fillId="10" borderId="64" xfId="3" applyNumberFormat="1" applyFont="1" applyFill="1" applyBorder="1" applyAlignment="1">
      <alignment wrapText="1"/>
    </xf>
    <xf numFmtId="0" fontId="47" fillId="10" borderId="64" xfId="0" applyFont="1" applyFill="1" applyBorder="1" applyAlignment="1">
      <alignment horizontal="right"/>
    </xf>
    <xf numFmtId="40" fontId="50" fillId="10" borderId="64" xfId="3" applyNumberFormat="1" applyFont="1" applyFill="1" applyBorder="1" applyAlignment="1"/>
    <xf numFmtId="0" fontId="47" fillId="0" borderId="0" xfId="0" applyFont="1" applyAlignment="1">
      <alignment wrapText="1"/>
    </xf>
    <xf numFmtId="40" fontId="36" fillId="11" borderId="64" xfId="3" applyNumberFormat="1" applyFont="1" applyFill="1" applyBorder="1" applyAlignment="1"/>
    <xf numFmtId="0" fontId="47" fillId="0" borderId="0" xfId="0" applyFont="1" applyAlignment="1">
      <alignment horizontal="right"/>
    </xf>
    <xf numFmtId="40" fontId="50" fillId="0" borderId="0" xfId="3" applyNumberFormat="1" applyFont="1" applyFill="1" applyBorder="1" applyAlignment="1"/>
    <xf numFmtId="40" fontId="47" fillId="0" borderId="0" xfId="3" applyNumberFormat="1" applyFont="1" applyFill="1" applyBorder="1" applyAlignment="1">
      <alignment wrapText="1"/>
    </xf>
    <xf numFmtId="40" fontId="36" fillId="0" borderId="64" xfId="3" applyNumberFormat="1" applyFont="1" applyBorder="1" applyAlignment="1"/>
    <xf numFmtId="0" fontId="49" fillId="0" borderId="64" xfId="0" applyFont="1" applyBorder="1" applyAlignment="1">
      <alignment wrapText="1"/>
    </xf>
    <xf numFmtId="0" fontId="51" fillId="11" borderId="0" xfId="0" applyFont="1" applyFill="1" applyAlignment="1">
      <alignment horizontal="left"/>
    </xf>
    <xf numFmtId="0" fontId="52" fillId="11" borderId="0" xfId="0" applyFont="1" applyFill="1" applyAlignment="1">
      <alignment horizontal="center"/>
    </xf>
    <xf numFmtId="0" fontId="52" fillId="11" borderId="25" xfId="0" applyFont="1" applyFill="1" applyBorder="1" applyAlignment="1">
      <alignment horizontal="center" vertical="center" wrapText="1"/>
    </xf>
    <xf numFmtId="0" fontId="52" fillId="11" borderId="25" xfId="0" applyFont="1" applyFill="1" applyBorder="1" applyAlignment="1">
      <alignment vertical="center" wrapText="1"/>
    </xf>
    <xf numFmtId="164" fontId="52" fillId="11" borderId="25" xfId="3" applyFont="1" applyFill="1" applyBorder="1" applyAlignment="1">
      <alignment horizontal="center" vertical="center" wrapText="1"/>
    </xf>
    <xf numFmtId="164" fontId="53" fillId="12" borderId="25" xfId="3" applyFont="1" applyFill="1" applyBorder="1" applyAlignment="1">
      <alignment horizontal="center" vertical="center" wrapText="1"/>
    </xf>
    <xf numFmtId="164" fontId="53" fillId="12" borderId="50" xfId="3" applyFont="1" applyFill="1" applyBorder="1" applyAlignment="1">
      <alignment horizontal="center" vertical="center" wrapText="1"/>
    </xf>
    <xf numFmtId="164" fontId="52" fillId="11" borderId="50" xfId="3" applyFont="1" applyFill="1" applyBorder="1" applyAlignment="1">
      <alignment horizontal="center" vertical="center" wrapText="1"/>
    </xf>
    <xf numFmtId="164" fontId="53" fillId="12" borderId="72" xfId="3" applyFont="1" applyFill="1" applyBorder="1" applyAlignment="1">
      <alignment horizontal="center" vertical="center" wrapText="1"/>
    </xf>
    <xf numFmtId="164" fontId="53" fillId="12" borderId="73" xfId="3" applyFont="1" applyFill="1" applyBorder="1" applyAlignment="1">
      <alignment horizontal="center" vertical="center" wrapText="1"/>
    </xf>
    <xf numFmtId="9" fontId="52" fillId="12" borderId="74" xfId="0" applyNumberFormat="1" applyFont="1" applyFill="1" applyBorder="1" applyAlignment="1">
      <alignment horizontal="center"/>
    </xf>
    <xf numFmtId="9" fontId="52" fillId="12" borderId="74" xfId="1" applyFont="1" applyFill="1" applyBorder="1" applyAlignment="1">
      <alignment horizontal="center"/>
    </xf>
    <xf numFmtId="10" fontId="54" fillId="12" borderId="75" xfId="1" applyNumberFormat="1" applyFont="1" applyFill="1" applyBorder="1" applyAlignment="1">
      <alignment horizontal="center"/>
    </xf>
    <xf numFmtId="0" fontId="40" fillId="0" borderId="67" xfId="0" applyFont="1" applyBorder="1" applyAlignment="1">
      <alignment vertical="center" wrapText="1"/>
    </xf>
    <xf numFmtId="0" fontId="55" fillId="0" borderId="67" xfId="0" applyFont="1" applyBorder="1" applyAlignment="1">
      <alignment vertical="center" wrapText="1"/>
    </xf>
    <xf numFmtId="0" fontId="56" fillId="0" borderId="25" xfId="0" applyFont="1" applyBorder="1" applyAlignment="1">
      <alignment horizontal="center" vertical="center" wrapText="1"/>
    </xf>
    <xf numFmtId="0" fontId="57" fillId="0" borderId="0" xfId="0" applyFont="1"/>
    <xf numFmtId="0" fontId="58" fillId="0" borderId="67" xfId="0" applyFont="1" applyBorder="1" applyAlignment="1">
      <alignment vertical="center" wrapText="1"/>
    </xf>
    <xf numFmtId="0" fontId="58" fillId="0" borderId="25"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25" xfId="0" applyFont="1" applyBorder="1" applyAlignment="1">
      <alignment vertical="center" wrapText="1"/>
    </xf>
    <xf numFmtId="0" fontId="58" fillId="0" borderId="0" xfId="0" applyFont="1"/>
    <xf numFmtId="0" fontId="58" fillId="0" borderId="21" xfId="0" applyFont="1" applyBorder="1" applyAlignment="1">
      <alignment horizontal="center" vertical="center" wrapText="1"/>
    </xf>
    <xf numFmtId="0" fontId="58" fillId="0" borderId="24" xfId="0" applyFont="1" applyBorder="1" applyAlignment="1">
      <alignment horizontal="center" vertical="center" wrapText="1"/>
    </xf>
    <xf numFmtId="0" fontId="57" fillId="11" borderId="0" xfId="0" applyFont="1" applyFill="1"/>
    <xf numFmtId="0" fontId="0" fillId="0" borderId="0" xfId="0" applyAlignment="1">
      <alignment horizont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5" fillId="5" borderId="33"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4" fillId="2" borderId="28" xfId="0" applyFont="1" applyFill="1" applyBorder="1" applyAlignment="1">
      <alignment horizontal="center" vertical="top" wrapText="1"/>
    </xf>
    <xf numFmtId="0" fontId="14" fillId="2" borderId="60" xfId="0" applyFont="1" applyFill="1" applyBorder="1" applyAlignment="1">
      <alignment horizontal="center" vertical="top" wrapText="1"/>
    </xf>
    <xf numFmtId="0" fontId="1" fillId="2" borderId="42" xfId="0" applyFont="1" applyFill="1" applyBorder="1" applyAlignment="1">
      <alignment wrapText="1"/>
    </xf>
    <xf numFmtId="0" fontId="1" fillId="2" borderId="63" xfId="0" applyFont="1" applyFill="1" applyBorder="1" applyAlignment="1">
      <alignment wrapText="1"/>
    </xf>
    <xf numFmtId="0" fontId="1" fillId="0" borderId="42" xfId="0" applyFont="1" applyBorder="1" applyAlignment="1">
      <alignment wrapText="1"/>
    </xf>
    <xf numFmtId="0" fontId="1" fillId="0" borderId="43" xfId="0" applyFont="1" applyBorder="1" applyAlignment="1">
      <alignment wrapText="1"/>
    </xf>
    <xf numFmtId="0" fontId="1" fillId="0" borderId="44" xfId="0" applyFont="1" applyBorder="1" applyAlignment="1">
      <alignment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4" fillId="2" borderId="10"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 fillId="2" borderId="17" xfId="0" applyFont="1" applyFill="1" applyBorder="1" applyAlignment="1">
      <alignment wrapText="1"/>
    </xf>
    <xf numFmtId="0" fontId="1" fillId="2" borderId="18" xfId="0" applyFont="1" applyFill="1" applyBorder="1" applyAlignment="1">
      <alignment wrapText="1"/>
    </xf>
    <xf numFmtId="0" fontId="10" fillId="5" borderId="10" xfId="0" applyFont="1" applyFill="1" applyBorder="1" applyAlignment="1">
      <alignment horizontal="center" vertical="top" wrapText="1"/>
    </xf>
    <xf numFmtId="0" fontId="10" fillId="5" borderId="11"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7" fillId="3" borderId="14"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46" fillId="0" borderId="0" xfId="0" applyFont="1" applyAlignment="1">
      <alignment horizontal="center"/>
    </xf>
    <xf numFmtId="0" fontId="47" fillId="0" borderId="64" xfId="0" applyFont="1" applyBorder="1" applyAlignment="1">
      <alignment horizontal="center"/>
    </xf>
    <xf numFmtId="0" fontId="52" fillId="11" borderId="58" xfId="0" applyFont="1" applyFill="1" applyBorder="1" applyAlignment="1">
      <alignment horizontal="center" vertical="center" wrapText="1"/>
    </xf>
    <xf numFmtId="0" fontId="52" fillId="11" borderId="69" xfId="0" applyFont="1" applyFill="1" applyBorder="1" applyAlignment="1">
      <alignment horizontal="center" vertical="center" wrapText="1"/>
    </xf>
    <xf numFmtId="0" fontId="52" fillId="11" borderId="61" xfId="0" applyFont="1" applyFill="1" applyBorder="1" applyAlignment="1">
      <alignment horizontal="center" vertical="center" wrapText="1"/>
    </xf>
    <xf numFmtId="0" fontId="52" fillId="11" borderId="25" xfId="0" applyFont="1" applyFill="1" applyBorder="1" applyAlignment="1">
      <alignment horizontal="center" vertical="center" wrapText="1"/>
    </xf>
    <xf numFmtId="0" fontId="53" fillId="11" borderId="51"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24" xfId="0" applyFont="1" applyFill="1" applyBorder="1" applyAlignment="1">
      <alignment horizontal="right" vertical="center" wrapText="1"/>
    </xf>
    <xf numFmtId="0" fontId="52" fillId="11" borderId="31" xfId="0" applyFont="1" applyFill="1" applyBorder="1" applyAlignment="1">
      <alignment horizontal="right"/>
    </xf>
    <xf numFmtId="0" fontId="52" fillId="11" borderId="69" xfId="0" applyFont="1" applyFill="1" applyBorder="1" applyAlignment="1">
      <alignment horizontal="right"/>
    </xf>
    <xf numFmtId="0" fontId="52" fillId="11" borderId="68" xfId="0" applyFont="1" applyFill="1" applyBorder="1" applyAlignment="1">
      <alignment horizontal="center" vertical="center" wrapText="1"/>
    </xf>
    <xf numFmtId="0" fontId="52" fillId="11" borderId="70" xfId="0" applyFont="1" applyFill="1" applyBorder="1" applyAlignment="1">
      <alignment horizontal="center" vertical="center" wrapText="1"/>
    </xf>
    <xf numFmtId="0" fontId="52" fillId="11" borderId="67" xfId="0" applyFont="1" applyFill="1" applyBorder="1" applyAlignment="1">
      <alignment horizontal="center" vertical="center" wrapText="1"/>
    </xf>
    <xf numFmtId="0" fontId="53" fillId="12" borderId="68" xfId="0" applyFont="1" applyFill="1" applyBorder="1" applyAlignment="1">
      <alignment horizontal="center" vertical="center" wrapText="1"/>
    </xf>
    <xf numFmtId="0" fontId="53" fillId="12" borderId="70" xfId="0" applyFont="1" applyFill="1" applyBorder="1" applyAlignment="1">
      <alignment horizontal="center" vertical="center" wrapText="1"/>
    </xf>
    <xf numFmtId="0" fontId="53" fillId="12" borderId="67" xfId="0" applyFont="1" applyFill="1" applyBorder="1" applyAlignment="1">
      <alignment horizontal="center" vertical="center" wrapText="1"/>
    </xf>
    <xf numFmtId="0" fontId="45" fillId="0" borderId="66" xfId="0" applyFont="1" applyBorder="1"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left" vertical="center" wrapText="1"/>
    </xf>
    <xf numFmtId="0" fontId="41" fillId="0" borderId="66" xfId="0" applyFont="1" applyBorder="1" applyAlignment="1">
      <alignment horizontal="left" vertical="center"/>
    </xf>
    <xf numFmtId="0" fontId="41" fillId="0" borderId="0" xfId="0" applyFont="1" applyAlignment="1">
      <alignment horizontal="left" vertical="center"/>
    </xf>
    <xf numFmtId="0" fontId="41" fillId="0" borderId="65" xfId="0" applyFont="1" applyBorder="1" applyAlignment="1">
      <alignment horizontal="left" vertical="center"/>
    </xf>
  </cellXfs>
  <cellStyles count="4">
    <cellStyle name="Comma" xfId="3" builtinId="3"/>
    <cellStyle name="Comma 2" xfId="2" xr:uid="{00000000-0005-0000-0000-000001000000}"/>
    <cellStyle name="Normal" xfId="0" builtinId="0"/>
    <cellStyle name="Percent" xfId="1" builtinId="5"/>
  </cellStyles>
  <dxfs count="0"/>
  <tableStyles count="0" defaultTableStyle="TableStyleMedium2" defaultPivotStyle="PivotStyleMedium9"/>
  <colors>
    <mruColors>
      <color rgb="FFE5F3F7"/>
      <color rgb="FFDCEFF4"/>
      <color rgb="FFD0EAF0"/>
      <color rgb="FFE6E6E6"/>
      <color rgb="FFDDFDDB"/>
      <color rgb="FFE8E8E8"/>
      <color rgb="FFEEEEEE"/>
      <color rgb="FFEDFEEC"/>
      <color rgb="FFCDF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opLeftCell="A18" zoomScale="90" zoomScaleNormal="90" workbookViewId="0">
      <selection activeCell="H36" sqref="H36"/>
    </sheetView>
  </sheetViews>
  <sheetFormatPr defaultRowHeight="14.5"/>
  <cols>
    <col min="1" max="1" width="3.7265625" bestFit="1" customWidth="1"/>
    <col min="2" max="2" width="21.1796875" customWidth="1"/>
    <col min="3" max="3" width="67.7265625" customWidth="1"/>
    <col min="4" max="4" width="34.7265625" bestFit="1" customWidth="1"/>
    <col min="5" max="6" width="14" style="70" customWidth="1"/>
    <col min="7" max="7" width="23.1796875" style="70" bestFit="1" customWidth="1"/>
    <col min="8" max="8" width="22.1796875" bestFit="1" customWidth="1"/>
    <col min="9" max="9" width="5.453125" style="61" customWidth="1"/>
    <col min="12" max="12" width="20.54296875" customWidth="1"/>
  </cols>
  <sheetData>
    <row r="1" spans="1:21" ht="15" thickBot="1">
      <c r="A1" s="1"/>
      <c r="B1" s="1"/>
      <c r="C1" s="1"/>
      <c r="D1" s="1"/>
      <c r="E1" s="65"/>
      <c r="F1" s="73"/>
      <c r="G1" s="73"/>
      <c r="H1" s="14"/>
    </row>
    <row r="2" spans="1:21" ht="17" thickBot="1">
      <c r="A2" s="216" t="s">
        <v>0</v>
      </c>
      <c r="B2" s="217"/>
      <c r="C2" s="217"/>
      <c r="D2" s="218"/>
      <c r="E2" s="65"/>
      <c r="F2" s="73"/>
      <c r="G2" s="73"/>
      <c r="H2" s="73"/>
    </row>
    <row r="3" spans="1:21" ht="15" thickBot="1">
      <c r="A3" s="1"/>
      <c r="B3" s="26"/>
      <c r="C3" s="26"/>
      <c r="D3" s="26"/>
      <c r="E3" s="116"/>
      <c r="F3" s="73"/>
      <c r="G3" s="73"/>
      <c r="H3" s="14"/>
    </row>
    <row r="4" spans="1:21" ht="15" thickBot="1">
      <c r="A4" s="115"/>
      <c r="B4" s="119"/>
      <c r="C4" s="120" t="s">
        <v>63</v>
      </c>
      <c r="D4" s="121">
        <v>1</v>
      </c>
      <c r="E4" s="122"/>
      <c r="F4" s="73"/>
      <c r="G4" s="73"/>
      <c r="H4" s="14"/>
    </row>
    <row r="5" spans="1:21" ht="16" thickBot="1">
      <c r="A5" s="26"/>
      <c r="B5" s="117"/>
      <c r="C5" s="117"/>
      <c r="D5" s="117"/>
      <c r="E5" s="118"/>
      <c r="F5" s="74"/>
      <c r="G5" s="74"/>
      <c r="H5" s="14"/>
    </row>
    <row r="6" spans="1:21" ht="20.5" thickBot="1">
      <c r="A6" s="28" t="s">
        <v>1</v>
      </c>
      <c r="B6" s="219" t="s">
        <v>2</v>
      </c>
      <c r="C6" s="220"/>
      <c r="D6" s="29" t="s">
        <v>3</v>
      </c>
      <c r="E6" s="67" t="s">
        <v>45</v>
      </c>
      <c r="F6" s="67"/>
      <c r="G6" s="67" t="s">
        <v>46</v>
      </c>
      <c r="H6" s="24" t="s">
        <v>60</v>
      </c>
    </row>
    <row r="7" spans="1:21" ht="17.5" thickBot="1">
      <c r="A7" s="31"/>
      <c r="B7" s="221" t="s">
        <v>34</v>
      </c>
      <c r="C7" s="222"/>
      <c r="D7" s="222"/>
      <c r="E7" s="20"/>
      <c r="F7" s="20"/>
      <c r="G7" s="20"/>
      <c r="H7" s="20"/>
    </row>
    <row r="8" spans="1:21" ht="17.5" thickBot="1">
      <c r="A8" s="223" t="s">
        <v>61</v>
      </c>
      <c r="B8" s="212"/>
      <c r="C8" s="212"/>
      <c r="D8" s="21"/>
      <c r="E8" s="25"/>
      <c r="F8" s="25"/>
      <c r="G8" s="25"/>
      <c r="H8" s="25"/>
    </row>
    <row r="9" spans="1:21" ht="31.5" thickBot="1">
      <c r="A9" s="32"/>
      <c r="B9" s="7" t="s">
        <v>61</v>
      </c>
      <c r="C9" s="4" t="s">
        <v>62</v>
      </c>
      <c r="D9" s="5"/>
      <c r="E9" s="68">
        <v>0</v>
      </c>
      <c r="F9" s="76"/>
      <c r="G9" s="91">
        <f>IF(H9=1,1,0)</f>
        <v>0</v>
      </c>
      <c r="H9" s="94">
        <v>0</v>
      </c>
      <c r="L9" t="s">
        <v>67</v>
      </c>
    </row>
    <row r="10" spans="1:21" ht="31.5" thickBot="1">
      <c r="A10" s="32"/>
      <c r="B10" s="7" t="s">
        <v>61</v>
      </c>
      <c r="C10" s="4" t="s">
        <v>64</v>
      </c>
      <c r="D10" s="5"/>
      <c r="E10" s="90">
        <v>0</v>
      </c>
      <c r="F10" s="76"/>
      <c r="G10" s="91">
        <f>IF(H10=1,1,0)</f>
        <v>0</v>
      </c>
      <c r="H10" s="94">
        <v>0</v>
      </c>
      <c r="L10" s="210" t="s">
        <v>64</v>
      </c>
      <c r="M10" s="210"/>
      <c r="N10" s="210"/>
      <c r="O10" s="210"/>
      <c r="P10" s="210"/>
      <c r="Q10" s="210"/>
      <c r="R10" s="210"/>
      <c r="S10" s="210"/>
      <c r="T10" s="210"/>
      <c r="U10" s="210"/>
    </row>
    <row r="11" spans="1:21" ht="31.5" thickBot="1">
      <c r="A11" s="32"/>
      <c r="B11" s="7" t="s">
        <v>61</v>
      </c>
      <c r="C11" s="4" t="s">
        <v>112</v>
      </c>
      <c r="D11" s="107"/>
      <c r="E11" s="111">
        <v>0</v>
      </c>
      <c r="F11" s="112">
        <f>6.6/48.5</f>
        <v>0.13608247422680411</v>
      </c>
      <c r="G11" s="113">
        <f>IF(H11=1,-6.6,0)</f>
        <v>-6.6</v>
      </c>
      <c r="H11" s="114">
        <v>1</v>
      </c>
      <c r="L11" s="210" t="s">
        <v>66</v>
      </c>
      <c r="M11" s="210"/>
      <c r="N11" s="210"/>
      <c r="O11" s="210"/>
      <c r="P11" s="210"/>
      <c r="Q11" s="210"/>
      <c r="R11" s="210"/>
      <c r="S11" s="210"/>
      <c r="T11" s="210"/>
      <c r="U11" s="210"/>
    </row>
    <row r="12" spans="1:21" ht="18" customHeight="1" thickBot="1">
      <c r="A12" s="31"/>
      <c r="B12" s="79"/>
      <c r="C12" s="79" t="s">
        <v>94</v>
      </c>
      <c r="D12" s="79"/>
      <c r="E12" s="95"/>
      <c r="F12" s="80"/>
      <c r="G12" s="95"/>
      <c r="H12" s="96"/>
    </row>
    <row r="13" spans="1:21" s="59" customFormat="1" ht="31.5" thickBot="1">
      <c r="A13" s="56">
        <v>1</v>
      </c>
      <c r="B13" s="57" t="s">
        <v>40</v>
      </c>
      <c r="C13" s="58" t="s">
        <v>29</v>
      </c>
      <c r="D13" s="58"/>
      <c r="E13" s="99">
        <v>0.19</v>
      </c>
      <c r="F13" s="86">
        <f>G13/$E$42</f>
        <v>4.1697391060079355E-3</v>
      </c>
      <c r="G13" s="91">
        <f>IF(H13=1,E13,0)</f>
        <v>0.19</v>
      </c>
      <c r="H13" s="97">
        <v>1</v>
      </c>
      <c r="I13" s="62"/>
    </row>
    <row r="14" spans="1:21" ht="31.5" thickBot="1">
      <c r="A14" s="32">
        <v>2</v>
      </c>
      <c r="B14" s="7" t="s">
        <v>40</v>
      </c>
      <c r="C14" s="4" t="s">
        <v>12</v>
      </c>
      <c r="D14" s="5"/>
      <c r="E14" s="90">
        <v>0.22</v>
      </c>
      <c r="F14" s="86">
        <f t="shared" ref="F14:F18" si="0">G14/$E$42</f>
        <v>4.8281189648512936E-3</v>
      </c>
      <c r="G14" s="91">
        <f t="shared" ref="G14:G18" si="1">IF(H14=1,E14,0)</f>
        <v>0.22</v>
      </c>
      <c r="H14" s="94">
        <v>1</v>
      </c>
      <c r="I14" s="62"/>
    </row>
    <row r="15" spans="1:21" s="59" customFormat="1" ht="31.5" thickBot="1">
      <c r="A15" s="88">
        <v>3</v>
      </c>
      <c r="B15" s="100" t="s">
        <v>40</v>
      </c>
      <c r="C15" s="101" t="s">
        <v>30</v>
      </c>
      <c r="D15" s="60"/>
      <c r="E15" s="90">
        <v>0.27</v>
      </c>
      <c r="F15" s="86">
        <f t="shared" si="0"/>
        <v>5.9254187295902242E-3</v>
      </c>
      <c r="G15" s="91">
        <f t="shared" si="1"/>
        <v>0.27</v>
      </c>
      <c r="H15" s="94">
        <v>1</v>
      </c>
      <c r="I15" s="62"/>
      <c r="L15" t="s">
        <v>107</v>
      </c>
    </row>
    <row r="16" spans="1:21" ht="31.5" thickBot="1">
      <c r="A16" s="32">
        <v>4</v>
      </c>
      <c r="B16" s="7" t="s">
        <v>40</v>
      </c>
      <c r="C16" s="4" t="s">
        <v>31</v>
      </c>
      <c r="D16" s="5"/>
      <c r="E16" s="90">
        <v>0.31</v>
      </c>
      <c r="F16" s="86">
        <f t="shared" si="0"/>
        <v>6.8032585413813681E-3</v>
      </c>
      <c r="G16" s="91">
        <f t="shared" si="1"/>
        <v>0.31</v>
      </c>
      <c r="H16" s="94">
        <v>1</v>
      </c>
      <c r="I16" s="62"/>
    </row>
    <row r="17" spans="1:14" ht="31.5" thickBot="1">
      <c r="A17" s="32">
        <v>5</v>
      </c>
      <c r="B17" s="7" t="s">
        <v>40</v>
      </c>
      <c r="C17" s="4" t="s">
        <v>32</v>
      </c>
      <c r="D17" s="5"/>
      <c r="E17" s="90">
        <v>0.42</v>
      </c>
      <c r="F17" s="86">
        <f t="shared" si="0"/>
        <v>9.2173180238070158E-3</v>
      </c>
      <c r="G17" s="91">
        <f t="shared" si="1"/>
        <v>0.42</v>
      </c>
      <c r="H17" s="94">
        <v>1</v>
      </c>
      <c r="I17" s="62"/>
    </row>
    <row r="18" spans="1:14" ht="31.5" thickBot="1">
      <c r="A18" s="32">
        <v>6</v>
      </c>
      <c r="B18" s="7" t="s">
        <v>40</v>
      </c>
      <c r="C18" s="4" t="s">
        <v>33</v>
      </c>
      <c r="D18" s="5"/>
      <c r="E18" s="66">
        <v>0.54</v>
      </c>
      <c r="F18" s="86">
        <f t="shared" si="0"/>
        <v>1.1850837459180448E-2</v>
      </c>
      <c r="G18" s="91">
        <f t="shared" si="1"/>
        <v>0.54</v>
      </c>
      <c r="H18" s="98">
        <v>1</v>
      </c>
      <c r="I18" s="61">
        <v>1</v>
      </c>
      <c r="J18">
        <f>SUMIF(H13:H18,I18,H13:H18)</f>
        <v>6</v>
      </c>
      <c r="K18">
        <f>6-J18</f>
        <v>0</v>
      </c>
      <c r="L18" t="s">
        <v>65</v>
      </c>
      <c r="M18" t="s">
        <v>56</v>
      </c>
      <c r="N18" t="str">
        <f>IF(K18=0," ",CONCATENATE(L18,K18,M18," "))</f>
        <v xml:space="preserve"> </v>
      </c>
    </row>
    <row r="19" spans="1:14" ht="20.5" thickBot="1">
      <c r="A19" s="213" t="s">
        <v>92</v>
      </c>
      <c r="B19" s="214" t="s">
        <v>47</v>
      </c>
      <c r="C19" s="214"/>
      <c r="D19" s="215"/>
      <c r="E19" s="71">
        <f>SUM(E13:E18)</f>
        <v>1.95</v>
      </c>
      <c r="F19" s="83"/>
      <c r="G19" s="71">
        <f>SUM(G13:G18)</f>
        <v>1.95</v>
      </c>
      <c r="H19" s="23"/>
    </row>
    <row r="20" spans="1:14" ht="17.5" thickBot="1">
      <c r="A20" s="31"/>
      <c r="B20" s="79"/>
      <c r="C20" s="79" t="s">
        <v>93</v>
      </c>
      <c r="D20" s="79"/>
      <c r="E20" s="80"/>
      <c r="F20" s="84"/>
      <c r="G20" s="80"/>
      <c r="H20" s="81"/>
    </row>
    <row r="21" spans="1:14" ht="31.5" thickBot="1">
      <c r="A21" s="36">
        <v>1</v>
      </c>
      <c r="B21" s="6" t="s">
        <v>19</v>
      </c>
      <c r="C21" s="124" t="s">
        <v>4</v>
      </c>
      <c r="D21" s="125"/>
      <c r="E21" s="109">
        <v>2</v>
      </c>
      <c r="F21" s="110">
        <f>G21/$E$42</f>
        <v>4.3891990589557214E-2</v>
      </c>
      <c r="G21" s="105">
        <f>IF(H21=0,0,IF(H21=1,J21,E21))</f>
        <v>2</v>
      </c>
      <c r="H21" s="106">
        <v>2</v>
      </c>
      <c r="I21" s="61">
        <v>0</v>
      </c>
      <c r="J21">
        <f>E21/2</f>
        <v>1</v>
      </c>
      <c r="K21" t="str">
        <f>IF(H21=2," ",(IF(H21=0,L21,M21)))</f>
        <v xml:space="preserve"> </v>
      </c>
      <c r="L21" t="s">
        <v>68</v>
      </c>
      <c r="M21" t="s">
        <v>71</v>
      </c>
    </row>
    <row r="22" spans="1:14" ht="31.5" thickBot="1">
      <c r="A22" s="36">
        <v>2</v>
      </c>
      <c r="B22" s="6" t="s">
        <v>20</v>
      </c>
      <c r="C22" s="124" t="s">
        <v>5</v>
      </c>
      <c r="D22" s="126"/>
      <c r="E22" s="108">
        <v>2.1309999999999998</v>
      </c>
      <c r="F22" s="86">
        <f t="shared" ref="F22:F32" si="2">G22/$E$42</f>
        <v>4.6766915973173208E-2</v>
      </c>
      <c r="G22" s="76">
        <f t="shared" ref="G22:G28" si="3">IF(H22=0,0,IF(H22=1,J22,E22))</f>
        <v>2.1309999999999998</v>
      </c>
      <c r="H22" s="37">
        <v>2</v>
      </c>
      <c r="I22" s="61">
        <v>0</v>
      </c>
      <c r="J22">
        <f t="shared" ref="J22:J32" si="4">E22/2</f>
        <v>1.0654999999999999</v>
      </c>
      <c r="K22" t="str">
        <f t="shared" ref="K22:K28" si="5">IF(H22=2," ",(IF(H22=0,L22,M22)))</f>
        <v xml:space="preserve"> </v>
      </c>
      <c r="L22" t="s">
        <v>69</v>
      </c>
      <c r="M22" t="s">
        <v>70</v>
      </c>
    </row>
    <row r="23" spans="1:14" ht="44" thickBot="1">
      <c r="A23" s="36">
        <v>3</v>
      </c>
      <c r="B23" s="6" t="s">
        <v>21</v>
      </c>
      <c r="C23" s="124" t="s">
        <v>72</v>
      </c>
      <c r="D23" s="126"/>
      <c r="E23" s="68">
        <v>0</v>
      </c>
      <c r="F23" s="86">
        <f t="shared" si="2"/>
        <v>0</v>
      </c>
      <c r="G23" s="76">
        <f>IF(H23=1,0,-J23)</f>
        <v>0</v>
      </c>
      <c r="H23" s="37">
        <v>1</v>
      </c>
      <c r="I23" s="61">
        <v>0</v>
      </c>
      <c r="J23">
        <v>2.137</v>
      </c>
      <c r="K23" t="str">
        <f>IF(H23=1," ",L23)</f>
        <v xml:space="preserve"> </v>
      </c>
      <c r="L23" t="s">
        <v>73</v>
      </c>
    </row>
    <row r="24" spans="1:14" ht="62.5" thickBot="1">
      <c r="A24" s="36">
        <v>4</v>
      </c>
      <c r="B24" s="6" t="s">
        <v>111</v>
      </c>
      <c r="C24" s="124" t="s">
        <v>6</v>
      </c>
      <c r="D24" s="126"/>
      <c r="E24" s="68">
        <v>3.4569999999999999</v>
      </c>
      <c r="F24" s="86">
        <f t="shared" si="2"/>
        <v>7.586730573404965E-2</v>
      </c>
      <c r="G24" s="76">
        <f t="shared" si="3"/>
        <v>3.4569999999999999</v>
      </c>
      <c r="H24" s="37">
        <v>2</v>
      </c>
      <c r="I24" s="61">
        <v>0</v>
      </c>
      <c r="J24">
        <f t="shared" si="4"/>
        <v>1.7284999999999999</v>
      </c>
      <c r="K24" t="str">
        <f t="shared" si="5"/>
        <v xml:space="preserve"> </v>
      </c>
      <c r="L24" t="s">
        <v>74</v>
      </c>
      <c r="M24" t="s">
        <v>75</v>
      </c>
    </row>
    <row r="25" spans="1:14" ht="47" thickBot="1">
      <c r="A25" s="36">
        <v>5</v>
      </c>
      <c r="B25" s="6" t="s">
        <v>23</v>
      </c>
      <c r="C25" s="124" t="s">
        <v>7</v>
      </c>
      <c r="D25" s="126"/>
      <c r="E25" s="68">
        <v>2.456</v>
      </c>
      <c r="F25" s="86">
        <f t="shared" si="2"/>
        <v>5.3899364443976264E-2</v>
      </c>
      <c r="G25" s="76">
        <f t="shared" si="3"/>
        <v>2.456</v>
      </c>
      <c r="H25" s="37">
        <v>2</v>
      </c>
      <c r="I25" s="61">
        <v>0</v>
      </c>
      <c r="J25">
        <f t="shared" si="4"/>
        <v>1.228</v>
      </c>
      <c r="K25" t="str">
        <f t="shared" si="5"/>
        <v xml:space="preserve"> </v>
      </c>
      <c r="L25" t="s">
        <v>76</v>
      </c>
      <c r="M25" t="s">
        <v>77</v>
      </c>
    </row>
    <row r="26" spans="1:14" ht="47" thickBot="1">
      <c r="A26" s="36">
        <v>6</v>
      </c>
      <c r="B26" s="6" t="s">
        <v>57</v>
      </c>
      <c r="C26" s="124" t="s">
        <v>8</v>
      </c>
      <c r="D26" s="126"/>
      <c r="E26" s="68">
        <v>2.0099999999999998</v>
      </c>
      <c r="F26" s="86">
        <f t="shared" si="2"/>
        <v>4.4111450542504996E-2</v>
      </c>
      <c r="G26" s="76">
        <f t="shared" si="3"/>
        <v>2.0099999999999998</v>
      </c>
      <c r="H26" s="37">
        <v>2</v>
      </c>
      <c r="I26" s="61">
        <v>0</v>
      </c>
      <c r="J26">
        <f t="shared" si="4"/>
        <v>1.0049999999999999</v>
      </c>
      <c r="K26" t="str">
        <f t="shared" si="5"/>
        <v xml:space="preserve"> </v>
      </c>
      <c r="L26" t="s">
        <v>79</v>
      </c>
      <c r="M26" t="s">
        <v>78</v>
      </c>
    </row>
    <row r="27" spans="1:14" ht="47" thickBot="1">
      <c r="A27" s="36">
        <v>7</v>
      </c>
      <c r="B27" s="6" t="s">
        <v>58</v>
      </c>
      <c r="C27" s="124" t="s">
        <v>59</v>
      </c>
      <c r="D27" s="126"/>
      <c r="E27" s="68">
        <v>5.234</v>
      </c>
      <c r="F27" s="86">
        <f t="shared" si="2"/>
        <v>0.11486533937287123</v>
      </c>
      <c r="G27" s="76">
        <f t="shared" si="3"/>
        <v>5.234</v>
      </c>
      <c r="H27" s="37">
        <v>2</v>
      </c>
      <c r="I27" s="61">
        <v>0</v>
      </c>
      <c r="J27">
        <f t="shared" si="4"/>
        <v>2.617</v>
      </c>
      <c r="K27" t="str">
        <f t="shared" si="5"/>
        <v xml:space="preserve"> </v>
      </c>
      <c r="L27" t="s">
        <v>80</v>
      </c>
      <c r="M27" t="s">
        <v>81</v>
      </c>
    </row>
    <row r="28" spans="1:14" ht="104.25" customHeight="1" thickBot="1">
      <c r="A28" s="36">
        <v>8</v>
      </c>
      <c r="B28" s="6" t="s">
        <v>26</v>
      </c>
      <c r="C28" s="124" t="s">
        <v>108</v>
      </c>
      <c r="D28" s="126"/>
      <c r="E28" s="68">
        <v>2.02</v>
      </c>
      <c r="F28" s="86">
        <f t="shared" si="2"/>
        <v>0</v>
      </c>
      <c r="G28" s="76">
        <f t="shared" si="3"/>
        <v>0</v>
      </c>
      <c r="H28" s="37">
        <v>0</v>
      </c>
      <c r="I28" s="61">
        <v>0</v>
      </c>
      <c r="J28">
        <f t="shared" si="4"/>
        <v>1.01</v>
      </c>
      <c r="K28" t="str">
        <f t="shared" si="5"/>
        <v>სამოქმედო გეგმა არ არის ადეკვატური</v>
      </c>
      <c r="L28" t="s">
        <v>85</v>
      </c>
      <c r="M28" t="s">
        <v>86</v>
      </c>
    </row>
    <row r="29" spans="1:14" ht="112.5" customHeight="1" thickBot="1">
      <c r="A29" s="36">
        <v>9</v>
      </c>
      <c r="B29" s="6" t="s">
        <v>27</v>
      </c>
      <c r="C29" s="123" t="s">
        <v>109</v>
      </c>
      <c r="D29" s="126"/>
      <c r="E29" s="68">
        <v>5.5873999999999997</v>
      </c>
      <c r="F29" s="86">
        <f t="shared" si="2"/>
        <v>0.12262105411004599</v>
      </c>
      <c r="G29" s="76">
        <f t="shared" ref="G29:G32" si="6">IF(H29=0,0,E29)</f>
        <v>5.5873999999999997</v>
      </c>
      <c r="H29" s="37">
        <v>2</v>
      </c>
      <c r="I29" s="61">
        <v>0</v>
      </c>
      <c r="J29">
        <f t="shared" si="4"/>
        <v>2.7936999999999999</v>
      </c>
      <c r="K29" t="str">
        <f t="shared" ref="K29:K32" si="7">IF(H29=1," ",L29)</f>
        <v>პროექტის ბიუჯეტი არ არის რეალური და ადექვატური</v>
      </c>
      <c r="L29" t="s">
        <v>87</v>
      </c>
    </row>
    <row r="30" spans="1:14" ht="46.5" customHeight="1" thickBot="1">
      <c r="A30" s="36">
        <v>10</v>
      </c>
      <c r="B30" s="63" t="s">
        <v>39</v>
      </c>
      <c r="C30" s="127" t="s">
        <v>53</v>
      </c>
      <c r="D30" s="126"/>
      <c r="E30" s="68">
        <v>4.6589999999999998</v>
      </c>
      <c r="F30" s="86">
        <f t="shared" si="2"/>
        <v>0.10224639207837354</v>
      </c>
      <c r="G30" s="76">
        <f t="shared" si="6"/>
        <v>4.6589999999999998</v>
      </c>
      <c r="H30" s="37">
        <v>2</v>
      </c>
      <c r="I30" s="61">
        <v>0</v>
      </c>
      <c r="J30">
        <f t="shared" si="4"/>
        <v>2.3294999999999999</v>
      </c>
      <c r="K30" t="str">
        <f t="shared" si="7"/>
        <v xml:space="preserve">დაგეგმილი მოგების ოდენობა არ არის ადეკვატური და ობიექტური </v>
      </c>
      <c r="L30" t="s">
        <v>82</v>
      </c>
    </row>
    <row r="31" spans="1:14" ht="46.5" customHeight="1" thickBot="1">
      <c r="A31" s="88">
        <v>11</v>
      </c>
      <c r="B31" s="89" t="s">
        <v>54</v>
      </c>
      <c r="C31" s="128" t="s">
        <v>55</v>
      </c>
      <c r="D31" s="129"/>
      <c r="E31" s="90">
        <v>2.028</v>
      </c>
      <c r="F31" s="86">
        <f t="shared" si="2"/>
        <v>4.450647845781102E-2</v>
      </c>
      <c r="G31" s="91">
        <f t="shared" si="6"/>
        <v>2.028</v>
      </c>
      <c r="H31" s="92">
        <v>1</v>
      </c>
      <c r="I31" s="93">
        <v>0</v>
      </c>
      <c r="J31">
        <f t="shared" si="4"/>
        <v>1.014</v>
      </c>
      <c r="K31" t="str">
        <f t="shared" si="7"/>
        <v xml:space="preserve"> </v>
      </c>
      <c r="L31" t="s">
        <v>83</v>
      </c>
    </row>
    <row r="32" spans="1:14" ht="45.75" customHeight="1" thickBot="1">
      <c r="A32" s="36">
        <v>12</v>
      </c>
      <c r="B32" s="64" t="s">
        <v>38</v>
      </c>
      <c r="C32" s="130" t="s">
        <v>11</v>
      </c>
      <c r="D32" s="126"/>
      <c r="E32" s="68">
        <v>2.0339999999999998</v>
      </c>
      <c r="F32" s="86">
        <f t="shared" si="2"/>
        <v>4.4638154429579684E-2</v>
      </c>
      <c r="G32" s="76">
        <f t="shared" si="6"/>
        <v>2.0339999999999998</v>
      </c>
      <c r="H32" s="37">
        <v>1</v>
      </c>
      <c r="I32" s="61">
        <v>0</v>
      </c>
      <c r="J32">
        <f t="shared" si="4"/>
        <v>1.0169999999999999</v>
      </c>
      <c r="K32" t="str">
        <f t="shared" si="7"/>
        <v xml:space="preserve"> </v>
      </c>
      <c r="L32" t="s">
        <v>84</v>
      </c>
    </row>
    <row r="33" spans="1:13" ht="20.5" thickBot="1">
      <c r="A33" s="213" t="s">
        <v>92</v>
      </c>
      <c r="B33" s="214"/>
      <c r="C33" s="214"/>
      <c r="D33" s="215"/>
      <c r="E33" s="71">
        <f>SUM(E21:E32)</f>
        <v>33.616399999999999</v>
      </c>
      <c r="F33" s="83"/>
      <c r="G33" s="71">
        <f>IF(D4=1,SUM(G21:G32)-G23,SUM(G21:G32))</f>
        <v>31.596399999999996</v>
      </c>
      <c r="H33" s="23"/>
    </row>
    <row r="34" spans="1:13" ht="17.5" thickBot="1">
      <c r="A34" s="31"/>
      <c r="B34" s="211" t="s">
        <v>100</v>
      </c>
      <c r="C34" s="212"/>
      <c r="D34" s="212"/>
      <c r="E34" s="25"/>
      <c r="F34" s="85"/>
      <c r="G34" s="25"/>
      <c r="H34" s="25"/>
    </row>
    <row r="35" spans="1:13" ht="16" thickBot="1">
      <c r="A35" s="41"/>
      <c r="B35" s="11" t="s">
        <v>101</v>
      </c>
      <c r="C35" s="131" t="s">
        <v>90</v>
      </c>
      <c r="D35" s="132"/>
      <c r="E35" s="68">
        <v>0</v>
      </c>
      <c r="F35" s="86">
        <f t="shared" ref="F35" si="8">G35/$E$42</f>
        <v>0</v>
      </c>
      <c r="G35" s="76">
        <f t="shared" ref="G35:G36" si="9">IF(H35=0,0,E35)</f>
        <v>0</v>
      </c>
      <c r="H35" s="37">
        <v>0</v>
      </c>
      <c r="K35" t="str">
        <f t="shared" ref="K35:K36" si="10">IF(H35=1," ",L35)</f>
        <v xml:space="preserve">გასაუბრებაზე გამოჩნდა რომ ბენეფიციარი/ბენეფიციართა ჯგუფის რომელიმე წევრი ფიქტიურია </v>
      </c>
      <c r="L35" t="s">
        <v>97</v>
      </c>
    </row>
    <row r="36" spans="1:13" ht="47" thickBot="1">
      <c r="A36" s="41"/>
      <c r="B36" s="135" t="s">
        <v>88</v>
      </c>
      <c r="C36" s="136" t="s">
        <v>91</v>
      </c>
      <c r="D36" s="137"/>
      <c r="E36" s="69">
        <v>0</v>
      </c>
      <c r="F36" s="86">
        <f>G36/$E$42</f>
        <v>0</v>
      </c>
      <c r="G36" s="75">
        <f t="shared" si="9"/>
        <v>0</v>
      </c>
      <c r="H36" s="87">
        <v>1</v>
      </c>
      <c r="I36" s="61" t="s">
        <v>113</v>
      </c>
      <c r="K36" t="str">
        <f t="shared" si="10"/>
        <v xml:space="preserve"> </v>
      </c>
      <c r="L36" t="s">
        <v>98</v>
      </c>
    </row>
    <row r="37" spans="1:13" ht="38.25" customHeight="1" thickBot="1">
      <c r="A37" s="41"/>
      <c r="B37" s="138" t="s">
        <v>89</v>
      </c>
      <c r="C37" s="136" t="s">
        <v>110</v>
      </c>
      <c r="D37" s="137"/>
      <c r="E37" s="69">
        <v>10</v>
      </c>
      <c r="F37" s="86">
        <f>G37/$E$42</f>
        <v>0.21945995294778609</v>
      </c>
      <c r="G37" s="75">
        <v>10</v>
      </c>
      <c r="H37" s="87">
        <v>2</v>
      </c>
      <c r="J37">
        <f t="shared" ref="J37" si="11">E37/2</f>
        <v>5</v>
      </c>
      <c r="K37" t="str">
        <f t="shared" ref="K37" si="12">IF(H37=2," ",(IF(H37=0,L37,M37)))</f>
        <v xml:space="preserve"> </v>
      </c>
      <c r="L37" t="s">
        <v>96</v>
      </c>
      <c r="M37" t="s">
        <v>95</v>
      </c>
    </row>
    <row r="38" spans="1:13" ht="38.25" customHeight="1" thickBot="1">
      <c r="A38" s="213" t="s">
        <v>92</v>
      </c>
      <c r="B38" s="214"/>
      <c r="C38" s="214"/>
      <c r="D38" s="215"/>
      <c r="E38" s="71">
        <f>E37</f>
        <v>10</v>
      </c>
      <c r="F38" s="83"/>
      <c r="G38" s="71">
        <f>G37</f>
        <v>10</v>
      </c>
      <c r="H38" s="23"/>
    </row>
    <row r="39" spans="1:13" ht="38.25" customHeight="1" thickBot="1">
      <c r="A39" s="31"/>
      <c r="B39" s="211" t="s">
        <v>99</v>
      </c>
      <c r="C39" s="212"/>
      <c r="D39" s="212"/>
      <c r="E39" s="25"/>
      <c r="F39" s="85"/>
      <c r="G39" s="25"/>
      <c r="H39" s="25"/>
    </row>
    <row r="40" spans="1:13" ht="38.25" customHeight="1" thickBot="1">
      <c r="A40" s="41"/>
      <c r="B40" s="78" t="s">
        <v>105</v>
      </c>
      <c r="C40" s="4" t="s">
        <v>114</v>
      </c>
      <c r="D40" s="102"/>
      <c r="E40" s="103">
        <v>0</v>
      </c>
      <c r="F40" s="104">
        <f>G40/$E$42</f>
        <v>0</v>
      </c>
      <c r="G40" s="105">
        <v>0</v>
      </c>
      <c r="H40" s="106">
        <v>0</v>
      </c>
    </row>
    <row r="41" spans="1:13" ht="50.25" customHeight="1" thickBot="1">
      <c r="A41" s="41"/>
      <c r="B41" s="78" t="s">
        <v>102</v>
      </c>
      <c r="C41" s="12" t="s">
        <v>103</v>
      </c>
      <c r="D41" s="13"/>
      <c r="E41" s="74">
        <v>0</v>
      </c>
      <c r="F41" s="82">
        <f>G41/$E$42</f>
        <v>0</v>
      </c>
      <c r="G41" s="76">
        <f>IF(H41=0,0,IF(H41=1,-J41,E41))</f>
        <v>0</v>
      </c>
      <c r="H41" s="37">
        <v>2</v>
      </c>
      <c r="J41">
        <v>8</v>
      </c>
      <c r="K41" t="str">
        <f>IF(H41=0," ",(IF(H41=2,L41,M41)))</f>
        <v>მონიტორინგის განხორციელების დროს აღმოჩნდა რომ ბენეფიციარის/ბენეფიციართა ჯგუფის მიერ ბიზნეს გეგმაში წარმოდგენილი შესაბამისი ინფორმაცია რეალობას არ შეესაბამება</v>
      </c>
      <c r="L41" s="12" t="s">
        <v>103</v>
      </c>
      <c r="M41" t="s">
        <v>104</v>
      </c>
    </row>
    <row r="42" spans="1:13" ht="20.5" thickBot="1">
      <c r="A42" s="213" t="s">
        <v>43</v>
      </c>
      <c r="B42" s="214"/>
      <c r="C42" s="214"/>
      <c r="D42" s="215"/>
      <c r="E42" s="71">
        <f>E19+E33+E38</f>
        <v>45.566400000000002</v>
      </c>
      <c r="F42" s="71"/>
      <c r="G42" s="71">
        <f>IF(H9=1,0,IF(H10=1,0,IF(H11=1,G19+G33+G38+G11,IF(H35=1,0,IF(H36=1,0,IF(H41=2,0,IF(H40=1,0,G19+G33+G38+G41)))))))</f>
        <v>36.946399999999997</v>
      </c>
      <c r="H42" s="23"/>
    </row>
    <row r="43" spans="1:13" ht="42.75" customHeight="1" thickBot="1">
      <c r="A43" s="45">
        <v>14</v>
      </c>
      <c r="B43" s="46" t="s">
        <v>106</v>
      </c>
      <c r="C43" s="232"/>
      <c r="D43" s="233"/>
      <c r="E43" s="234"/>
      <c r="F43" s="77"/>
      <c r="G43" s="77"/>
      <c r="H43" s="47"/>
    </row>
    <row r="44" spans="1:13" ht="15" thickBot="1">
      <c r="A44" s="27"/>
      <c r="B44" s="27"/>
      <c r="C44" s="27"/>
      <c r="D44" s="27"/>
      <c r="E44" s="72"/>
      <c r="F44" s="73"/>
      <c r="G44" s="73"/>
      <c r="H44" s="14"/>
    </row>
    <row r="45" spans="1:13" ht="15" thickBot="1">
      <c r="A45" s="26"/>
      <c r="B45" s="26"/>
      <c r="C45" s="26"/>
      <c r="D45" s="26"/>
      <c r="E45" s="116"/>
      <c r="F45" s="73"/>
      <c r="G45" s="73"/>
      <c r="H45" s="14"/>
    </row>
    <row r="46" spans="1:13" ht="17" thickBot="1">
      <c r="A46" s="224" t="s">
        <v>14</v>
      </c>
      <c r="B46" s="225"/>
      <c r="C46" s="133" t="s">
        <v>15</v>
      </c>
      <c r="D46" s="228" t="s">
        <v>16</v>
      </c>
      <c r="E46" s="229"/>
      <c r="F46" s="16"/>
      <c r="G46" s="16"/>
      <c r="H46" s="16"/>
    </row>
    <row r="47" spans="1:13" ht="15" thickBot="1">
      <c r="A47" s="226"/>
      <c r="B47" s="227"/>
      <c r="C47" s="134"/>
      <c r="D47" s="230"/>
      <c r="E47" s="231"/>
      <c r="F47" s="15"/>
      <c r="G47" s="15"/>
      <c r="H47" s="15"/>
    </row>
  </sheetData>
  <mergeCells count="16">
    <mergeCell ref="A2:D2"/>
    <mergeCell ref="B6:C6"/>
    <mergeCell ref="B7:D7"/>
    <mergeCell ref="A8:C8"/>
    <mergeCell ref="A46:B47"/>
    <mergeCell ref="D46:E46"/>
    <mergeCell ref="D47:E47"/>
    <mergeCell ref="A33:D33"/>
    <mergeCell ref="A42:D42"/>
    <mergeCell ref="C43:E43"/>
    <mergeCell ref="B39:D39"/>
    <mergeCell ref="L10:U10"/>
    <mergeCell ref="L11:U11"/>
    <mergeCell ref="B34:D34"/>
    <mergeCell ref="A38:D38"/>
    <mergeCell ref="A19:D19"/>
  </mergeCells>
  <pageMargins left="0.7" right="0.7" top="0.75" bottom="0.75" header="0.3" footer="0.3"/>
  <pageSetup paperSize="9" orientation="portrait" r:id="rId1"/>
  <ignoredErrors>
    <ignoredError sqref="K23 G23" 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Sheet2!$A$1:$A$2</xm:f>
          </x14:formula1>
          <xm:sqref>H13:H18 H9:H11 H40:H41 H35:H38 H21:H32</xm:sqref>
        </x14:dataValidation>
        <x14:dataValidation type="list" allowBlank="1" showInputMessage="1" showErrorMessage="1" xr:uid="{00000000-0002-0000-0000-000001000000}">
          <x14:formula1>
            <xm:f>Sheet2!$A$2:$A$3</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zoomScale="80" zoomScaleNormal="80" workbookViewId="0">
      <selection activeCell="A9" sqref="A9:B13"/>
    </sheetView>
  </sheetViews>
  <sheetFormatPr defaultRowHeight="14.5"/>
  <cols>
    <col min="1" max="1" width="3.7265625" bestFit="1" customWidth="1"/>
    <col min="2" max="2" width="19.54296875" customWidth="1"/>
    <col min="3" max="3" width="65.26953125" customWidth="1"/>
    <col min="4" max="4" width="34.7265625" bestFit="1" customWidth="1"/>
    <col min="5" max="5" width="14" customWidth="1"/>
    <col min="6" max="6" width="22.1796875" bestFit="1" customWidth="1"/>
    <col min="7" max="7" width="22.1796875" customWidth="1"/>
  </cols>
  <sheetData>
    <row r="1" spans="1:7" ht="15" thickBot="1">
      <c r="A1" s="1"/>
      <c r="B1" s="1"/>
      <c r="C1" s="1"/>
      <c r="D1" s="1"/>
      <c r="E1" s="1"/>
      <c r="F1" s="14"/>
      <c r="G1" s="14"/>
    </row>
    <row r="2" spans="1:7" ht="17" thickBot="1">
      <c r="A2" s="216" t="s">
        <v>0</v>
      </c>
      <c r="B2" s="217"/>
      <c r="C2" s="217"/>
      <c r="D2" s="218"/>
      <c r="E2" s="1"/>
      <c r="F2" s="14"/>
      <c r="G2" s="14"/>
    </row>
    <row r="3" spans="1:7" ht="15" thickBot="1">
      <c r="A3" s="1"/>
      <c r="B3" s="2"/>
      <c r="C3" s="2"/>
      <c r="D3" s="2"/>
      <c r="E3" s="2"/>
      <c r="F3" s="14"/>
      <c r="G3" s="14"/>
    </row>
    <row r="4" spans="1:7" ht="15" thickBot="1">
      <c r="A4" s="1"/>
      <c r="B4" s="1"/>
      <c r="C4" s="1"/>
      <c r="D4" s="1"/>
      <c r="E4" s="1"/>
      <c r="F4" s="14"/>
      <c r="G4" s="14"/>
    </row>
    <row r="5" spans="1:7" ht="16" thickBot="1">
      <c r="A5" s="26"/>
      <c r="B5" s="26"/>
      <c r="C5" s="26"/>
      <c r="D5" s="26"/>
      <c r="E5" s="17"/>
      <c r="F5" s="14"/>
      <c r="G5" s="14"/>
    </row>
    <row r="6" spans="1:7" ht="20.5" thickBot="1">
      <c r="A6" s="28" t="s">
        <v>1</v>
      </c>
      <c r="B6" s="219" t="s">
        <v>2</v>
      </c>
      <c r="C6" s="220"/>
      <c r="D6" s="29" t="s">
        <v>3</v>
      </c>
      <c r="E6" s="30" t="s">
        <v>45</v>
      </c>
      <c r="F6" s="24" t="s">
        <v>46</v>
      </c>
      <c r="G6" s="24" t="s">
        <v>48</v>
      </c>
    </row>
    <row r="7" spans="1:7" ht="17.5" thickBot="1">
      <c r="A7" s="31"/>
      <c r="B7" s="221" t="s">
        <v>34</v>
      </c>
      <c r="C7" s="222"/>
      <c r="D7" s="222"/>
      <c r="E7" s="20"/>
      <c r="F7" s="20"/>
      <c r="G7" s="49">
        <v>0.75</v>
      </c>
    </row>
    <row r="8" spans="1:7" ht="18" customHeight="1" thickBot="1">
      <c r="A8" s="223" t="s">
        <v>36</v>
      </c>
      <c r="B8" s="212"/>
      <c r="C8" s="212"/>
      <c r="D8" s="21"/>
      <c r="E8" s="25"/>
      <c r="F8" s="25"/>
      <c r="G8" s="50"/>
    </row>
    <row r="9" spans="1:7" ht="31.5" thickBot="1">
      <c r="A9" s="32">
        <v>13</v>
      </c>
      <c r="B9" s="7" t="s">
        <v>40</v>
      </c>
      <c r="C9" s="4" t="s">
        <v>29</v>
      </c>
      <c r="D9" s="4"/>
      <c r="E9" s="18">
        <v>1</v>
      </c>
      <c r="F9" s="33">
        <v>1</v>
      </c>
      <c r="G9" s="51">
        <f t="shared" ref="G9:G14" si="0">F9/$E$28*(3/4)</f>
        <v>7.2115384615384619E-3</v>
      </c>
    </row>
    <row r="10" spans="1:7" ht="31.5" thickBot="1">
      <c r="A10" s="32">
        <v>14</v>
      </c>
      <c r="B10" s="7" t="s">
        <v>40</v>
      </c>
      <c r="C10" s="4" t="s">
        <v>12</v>
      </c>
      <c r="D10" s="5"/>
      <c r="E10" s="9">
        <v>1</v>
      </c>
      <c r="F10" s="34">
        <v>1</v>
      </c>
      <c r="G10" s="51">
        <f t="shared" si="0"/>
        <v>7.2115384615384619E-3</v>
      </c>
    </row>
    <row r="11" spans="1:7" ht="31.5" thickBot="1">
      <c r="A11" s="32">
        <v>15</v>
      </c>
      <c r="B11" s="7" t="s">
        <v>40</v>
      </c>
      <c r="C11" s="4" t="s">
        <v>30</v>
      </c>
      <c r="D11" s="5"/>
      <c r="E11" s="9">
        <v>1</v>
      </c>
      <c r="F11" s="34">
        <v>1</v>
      </c>
      <c r="G11" s="51">
        <f t="shared" si="0"/>
        <v>7.2115384615384619E-3</v>
      </c>
    </row>
    <row r="12" spans="1:7" ht="31.5" thickBot="1">
      <c r="A12" s="32">
        <v>16</v>
      </c>
      <c r="B12" s="7" t="s">
        <v>40</v>
      </c>
      <c r="C12" s="4" t="s">
        <v>31</v>
      </c>
      <c r="D12" s="5"/>
      <c r="E12" s="9">
        <v>1</v>
      </c>
      <c r="F12" s="34">
        <v>1</v>
      </c>
      <c r="G12" s="51">
        <f t="shared" si="0"/>
        <v>7.2115384615384619E-3</v>
      </c>
    </row>
    <row r="13" spans="1:7" ht="31.5" thickBot="1">
      <c r="A13" s="32">
        <v>17</v>
      </c>
      <c r="B13" s="7" t="s">
        <v>40</v>
      </c>
      <c r="C13" s="4" t="s">
        <v>32</v>
      </c>
      <c r="D13" s="5"/>
      <c r="E13" s="9">
        <v>1</v>
      </c>
      <c r="F13" s="34">
        <v>1</v>
      </c>
      <c r="G13" s="51">
        <f t="shared" si="0"/>
        <v>7.2115384615384619E-3</v>
      </c>
    </row>
    <row r="14" spans="1:7" ht="31.5" thickBot="1">
      <c r="A14" s="32">
        <v>18</v>
      </c>
      <c r="B14" s="7" t="s">
        <v>40</v>
      </c>
      <c r="C14" s="4" t="s">
        <v>33</v>
      </c>
      <c r="D14" s="5"/>
      <c r="E14" s="17">
        <v>1</v>
      </c>
      <c r="F14" s="35">
        <v>1</v>
      </c>
      <c r="G14" s="51">
        <f t="shared" si="0"/>
        <v>7.2115384615384619E-3</v>
      </c>
    </row>
    <row r="15" spans="1:7" ht="17.5" thickBot="1">
      <c r="A15" s="31"/>
      <c r="B15" s="211" t="s">
        <v>47</v>
      </c>
      <c r="C15" s="212"/>
      <c r="D15" s="212"/>
      <c r="E15" s="25"/>
      <c r="F15" s="25"/>
      <c r="G15" s="50"/>
    </row>
    <row r="16" spans="1:7" ht="31.5" thickBot="1">
      <c r="A16" s="36">
        <v>1</v>
      </c>
      <c r="B16" s="3" t="s">
        <v>19</v>
      </c>
      <c r="C16" s="4" t="s">
        <v>4</v>
      </c>
      <c r="D16" s="5"/>
      <c r="E16" s="9">
        <v>7</v>
      </c>
      <c r="F16" s="37">
        <v>7</v>
      </c>
      <c r="G16" s="51">
        <f t="shared" ref="G16:G23" si="1">F16/$E$28*(3/4)</f>
        <v>5.0480769230769232E-2</v>
      </c>
    </row>
    <row r="17" spans="1:7" ht="31.5" thickBot="1">
      <c r="A17" s="36">
        <v>2</v>
      </c>
      <c r="B17" s="3" t="s">
        <v>20</v>
      </c>
      <c r="C17" s="4" t="s">
        <v>5</v>
      </c>
      <c r="D17" s="5"/>
      <c r="E17" s="9">
        <v>7</v>
      </c>
      <c r="F17" s="38">
        <v>7</v>
      </c>
      <c r="G17" s="51">
        <f t="shared" si="1"/>
        <v>5.0480769230769232E-2</v>
      </c>
    </row>
    <row r="18" spans="1:7" ht="62.5" thickBot="1">
      <c r="A18" s="36">
        <v>3</v>
      </c>
      <c r="B18" s="3" t="s">
        <v>21</v>
      </c>
      <c r="C18" s="4" t="s">
        <v>18</v>
      </c>
      <c r="D18" s="5"/>
      <c r="E18" s="9">
        <v>7</v>
      </c>
      <c r="F18" s="38">
        <v>7</v>
      </c>
      <c r="G18" s="51">
        <f t="shared" si="1"/>
        <v>5.0480769230769232E-2</v>
      </c>
    </row>
    <row r="19" spans="1:7" ht="62.5" thickBot="1">
      <c r="A19" s="36">
        <v>4</v>
      </c>
      <c r="B19" s="3" t="s">
        <v>22</v>
      </c>
      <c r="C19" s="4" t="s">
        <v>6</v>
      </c>
      <c r="D19" s="5"/>
      <c r="E19" s="9">
        <v>7</v>
      </c>
      <c r="F19" s="38">
        <v>7</v>
      </c>
      <c r="G19" s="51">
        <f t="shared" si="1"/>
        <v>5.0480769230769232E-2</v>
      </c>
    </row>
    <row r="20" spans="1:7" ht="58.5" thickBot="1">
      <c r="A20" s="36">
        <v>5</v>
      </c>
      <c r="B20" s="3" t="s">
        <v>23</v>
      </c>
      <c r="C20" s="4" t="s">
        <v>7</v>
      </c>
      <c r="D20" s="5"/>
      <c r="E20" s="9">
        <v>7</v>
      </c>
      <c r="F20" s="38">
        <v>7</v>
      </c>
      <c r="G20" s="51">
        <f t="shared" si="1"/>
        <v>5.0480769230769232E-2</v>
      </c>
    </row>
    <row r="21" spans="1:7" ht="47" thickBot="1">
      <c r="A21" s="36">
        <v>6</v>
      </c>
      <c r="B21" s="3" t="s">
        <v>24</v>
      </c>
      <c r="C21" s="4" t="s">
        <v>8</v>
      </c>
      <c r="D21" s="5"/>
      <c r="E21" s="9">
        <v>7</v>
      </c>
      <c r="F21" s="38">
        <v>7</v>
      </c>
      <c r="G21" s="51">
        <f t="shared" si="1"/>
        <v>5.0480769230769232E-2</v>
      </c>
    </row>
    <row r="22" spans="1:7" ht="47" thickBot="1">
      <c r="A22" s="36">
        <v>7</v>
      </c>
      <c r="B22" s="3" t="s">
        <v>25</v>
      </c>
      <c r="C22" s="4" t="s">
        <v>9</v>
      </c>
      <c r="D22" s="5"/>
      <c r="E22" s="9">
        <v>12</v>
      </c>
      <c r="F22" s="38">
        <v>12</v>
      </c>
      <c r="G22" s="51">
        <f t="shared" si="1"/>
        <v>8.6538461538461536E-2</v>
      </c>
    </row>
    <row r="23" spans="1:7" ht="109" thickBot="1">
      <c r="A23" s="32">
        <v>8</v>
      </c>
      <c r="B23" s="3" t="s">
        <v>26</v>
      </c>
      <c r="C23" s="4" t="s">
        <v>17</v>
      </c>
      <c r="D23" s="5"/>
      <c r="E23" s="9">
        <v>10</v>
      </c>
      <c r="F23" s="38">
        <v>10</v>
      </c>
      <c r="G23" s="51">
        <f t="shared" si="1"/>
        <v>7.2115384615384623E-2</v>
      </c>
    </row>
    <row r="24" spans="1:7" ht="140" thickBot="1">
      <c r="A24" s="32">
        <v>9</v>
      </c>
      <c r="B24" s="3" t="s">
        <v>27</v>
      </c>
      <c r="C24" s="4" t="s">
        <v>10</v>
      </c>
      <c r="D24" s="5"/>
      <c r="E24" s="9">
        <v>10</v>
      </c>
      <c r="F24" s="39">
        <v>10</v>
      </c>
      <c r="G24" s="51">
        <f>F24/$E$28*(3/4)</f>
        <v>7.2115384615384623E-2</v>
      </c>
    </row>
    <row r="25" spans="1:7" ht="18" customHeight="1" thickBot="1">
      <c r="A25" s="40"/>
      <c r="B25" s="243" t="s">
        <v>35</v>
      </c>
      <c r="C25" s="244"/>
      <c r="D25" s="244"/>
      <c r="E25" s="22"/>
      <c r="F25" s="22"/>
      <c r="G25" s="51"/>
    </row>
    <row r="26" spans="1:7" ht="31.5" thickBot="1">
      <c r="A26" s="32">
        <v>10</v>
      </c>
      <c r="B26" s="6" t="s">
        <v>39</v>
      </c>
      <c r="C26" s="4" t="s">
        <v>28</v>
      </c>
      <c r="D26" s="5"/>
      <c r="E26" s="9">
        <v>12</v>
      </c>
      <c r="F26" s="37">
        <v>12</v>
      </c>
      <c r="G26" s="51">
        <f>F26/$E$28*(3/4)</f>
        <v>8.6538461538461536E-2</v>
      </c>
    </row>
    <row r="27" spans="1:7" ht="47" thickBot="1">
      <c r="A27" s="32">
        <v>12</v>
      </c>
      <c r="B27" s="6" t="s">
        <v>38</v>
      </c>
      <c r="C27" s="4" t="s">
        <v>11</v>
      </c>
      <c r="D27" s="5"/>
      <c r="E27" s="17">
        <v>12</v>
      </c>
      <c r="F27" s="39">
        <v>12</v>
      </c>
      <c r="G27" s="51">
        <f>F27/$E$28*(3/4)</f>
        <v>8.6538461538461536E-2</v>
      </c>
    </row>
    <row r="28" spans="1:7" ht="20.5" thickBot="1">
      <c r="A28" s="41"/>
      <c r="B28" s="247" t="s">
        <v>51</v>
      </c>
      <c r="C28" s="248"/>
      <c r="D28" s="248"/>
      <c r="E28" s="48">
        <f>SUM(E9:E27)</f>
        <v>104</v>
      </c>
      <c r="F28" s="48">
        <f>SUM(F9:F27)</f>
        <v>104</v>
      </c>
      <c r="G28" s="52">
        <f>SUM(G9:G27)</f>
        <v>0.74999999999999989</v>
      </c>
    </row>
    <row r="29" spans="1:7" ht="18" customHeight="1" thickBot="1">
      <c r="A29" s="42"/>
      <c r="B29" s="245" t="s">
        <v>44</v>
      </c>
      <c r="C29" s="245"/>
      <c r="D29" s="245"/>
      <c r="E29" s="19">
        <v>9</v>
      </c>
      <c r="F29" s="19">
        <v>9</v>
      </c>
      <c r="G29" s="49">
        <v>0.25</v>
      </c>
    </row>
    <row r="30" spans="1:7" ht="109" thickBot="1">
      <c r="A30" s="32">
        <v>18</v>
      </c>
      <c r="B30" s="7" t="s">
        <v>37</v>
      </c>
      <c r="C30" s="4" t="s">
        <v>49</v>
      </c>
      <c r="D30" s="5"/>
      <c r="E30" s="9">
        <v>6</v>
      </c>
      <c r="F30" s="43">
        <v>6</v>
      </c>
      <c r="G30" s="53">
        <f>F30/E31/4</f>
        <v>0.25</v>
      </c>
    </row>
    <row r="31" spans="1:7" ht="20.5" thickBot="1">
      <c r="A31" s="213" t="s">
        <v>50</v>
      </c>
      <c r="B31" s="214"/>
      <c r="C31" s="214"/>
      <c r="D31" s="215"/>
      <c r="E31" s="23">
        <f>E30</f>
        <v>6</v>
      </c>
      <c r="F31" s="23">
        <f>F30</f>
        <v>6</v>
      </c>
      <c r="G31" s="55">
        <f>G30</f>
        <v>0.25</v>
      </c>
    </row>
    <row r="32" spans="1:7" ht="18" customHeight="1" thickBot="1">
      <c r="A32" s="41"/>
      <c r="B32" s="246" t="s">
        <v>41</v>
      </c>
      <c r="C32" s="245"/>
      <c r="D32" s="245"/>
      <c r="E32" s="19"/>
      <c r="F32" s="19"/>
      <c r="G32" s="54">
        <v>0</v>
      </c>
    </row>
    <row r="33" spans="1:7" ht="31.5" thickBot="1">
      <c r="A33" s="41"/>
      <c r="B33" s="11" t="s">
        <v>42</v>
      </c>
      <c r="C33" s="12" t="s">
        <v>52</v>
      </c>
      <c r="D33" s="13"/>
      <c r="E33" s="9">
        <v>1</v>
      </c>
      <c r="F33" s="44">
        <v>1</v>
      </c>
      <c r="G33" s="44">
        <f>F33</f>
        <v>1</v>
      </c>
    </row>
    <row r="34" spans="1:7" ht="20.5" thickBot="1">
      <c r="A34" s="213" t="s">
        <v>43</v>
      </c>
      <c r="B34" s="214"/>
      <c r="C34" s="214"/>
      <c r="D34" s="215"/>
      <c r="E34" s="23">
        <v>1</v>
      </c>
      <c r="F34" s="23">
        <f>F33</f>
        <v>1</v>
      </c>
      <c r="G34" s="55">
        <f>IF(G33=0,0,SUM(G31+G28))</f>
        <v>0.99999999999999989</v>
      </c>
    </row>
    <row r="35" spans="1:7" ht="91.5" thickBot="1">
      <c r="A35" s="45">
        <v>20</v>
      </c>
      <c r="B35" s="46" t="s">
        <v>13</v>
      </c>
      <c r="C35" s="232"/>
      <c r="D35" s="233"/>
      <c r="E35" s="234"/>
      <c r="F35" s="47"/>
      <c r="G35" s="14"/>
    </row>
    <row r="36" spans="1:7" ht="15" thickBot="1">
      <c r="A36" s="27"/>
      <c r="B36" s="27"/>
      <c r="C36" s="27"/>
      <c r="D36" s="27"/>
      <c r="E36" s="27"/>
      <c r="F36" s="14"/>
      <c r="G36" s="14"/>
    </row>
    <row r="37" spans="1:7" ht="15" thickBot="1">
      <c r="A37" s="2"/>
      <c r="B37" s="2"/>
      <c r="C37" s="2"/>
      <c r="D37" s="2"/>
      <c r="E37" s="2"/>
      <c r="F37" s="14"/>
      <c r="G37" s="14"/>
    </row>
    <row r="38" spans="1:7" ht="17" thickBot="1">
      <c r="A38" s="235" t="s">
        <v>14</v>
      </c>
      <c r="B38" s="236"/>
      <c r="C38" s="8" t="s">
        <v>15</v>
      </c>
      <c r="D38" s="239" t="s">
        <v>16</v>
      </c>
      <c r="E38" s="240"/>
      <c r="F38" s="16"/>
      <c r="G38" s="16"/>
    </row>
    <row r="39" spans="1:7" ht="15" thickBot="1">
      <c r="A39" s="237"/>
      <c r="B39" s="238"/>
      <c r="C39" s="10"/>
      <c r="D39" s="241"/>
      <c r="E39" s="242"/>
      <c r="F39" s="15"/>
      <c r="G39" s="15"/>
    </row>
  </sheetData>
  <mergeCells count="15">
    <mergeCell ref="A38:B39"/>
    <mergeCell ref="D38:E38"/>
    <mergeCell ref="D39:E39"/>
    <mergeCell ref="A2:D2"/>
    <mergeCell ref="B6:C6"/>
    <mergeCell ref="A34:D34"/>
    <mergeCell ref="C35:E35"/>
    <mergeCell ref="B7:D7"/>
    <mergeCell ref="B15:D15"/>
    <mergeCell ref="B25:D25"/>
    <mergeCell ref="B29:D29"/>
    <mergeCell ref="B32:D32"/>
    <mergeCell ref="A8:C8"/>
    <mergeCell ref="B28:D28"/>
    <mergeCell ref="A31:D3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Sheet2!$A$1:$A$2</xm:f>
          </x14:formula1>
          <xm:sqref>F33 F9:F14</xm:sqref>
        </x14:dataValidation>
        <x14:dataValidation type="list" allowBlank="1" showInputMessage="1" showErrorMessage="1" xr:uid="{00000000-0002-0000-0100-000001000000}">
          <x14:formula1>
            <xm:f>Sheet2!$A$1:$A$7</xm:f>
          </x14:formula1>
          <xm:sqref>F16:F21</xm:sqref>
        </x14:dataValidation>
        <x14:dataValidation type="list" allowBlank="1" showInputMessage="1" showErrorMessage="1" xr:uid="{00000000-0002-0000-0100-000002000000}">
          <x14:formula1>
            <xm:f>Sheet2!$A$1:$A$12</xm:f>
          </x14:formula1>
          <xm:sqref>F26:F27 F22</xm:sqref>
        </x14:dataValidation>
        <x14:dataValidation type="list" allowBlank="1" showInputMessage="1" showErrorMessage="1" xr:uid="{00000000-0002-0000-0100-000003000000}">
          <x14:formula1>
            <xm:f>Sheet2!$A$1:$A$10</xm:f>
          </x14:formula1>
          <xm:sqref>F23:F24</xm:sqref>
        </x14:dataValidation>
        <x14:dataValidation type="list" allowBlank="1" showInputMessage="1" showErrorMessage="1" xr:uid="{00000000-0002-0000-0100-000004000000}">
          <x14:formula1>
            <xm:f>Sheet2!$A$1:$A$6</xm:f>
          </x14:formula1>
          <xm:sqref>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tabSelected="1" zoomScale="90" zoomScaleNormal="90" workbookViewId="0">
      <selection activeCell="C2" sqref="C2"/>
    </sheetView>
  </sheetViews>
  <sheetFormatPr defaultRowHeight="14.5"/>
  <cols>
    <col min="1" max="1" width="85.1796875" customWidth="1"/>
    <col min="2" max="2" width="16" customWidth="1"/>
    <col min="3" max="3" width="28.1796875" bestFit="1" customWidth="1"/>
  </cols>
  <sheetData>
    <row r="1" spans="1:3" s="201" customFormat="1" ht="15" thickBot="1">
      <c r="A1" s="207" t="s">
        <v>196</v>
      </c>
      <c r="B1" s="208" t="s">
        <v>197</v>
      </c>
    </row>
    <row r="2" spans="1:3" s="206" customFormat="1" ht="15" thickBot="1">
      <c r="A2" s="202" t="s">
        <v>198</v>
      </c>
      <c r="B2" s="203" t="s">
        <v>199</v>
      </c>
      <c r="C2" s="209"/>
    </row>
    <row r="3" spans="1:3" s="206" customFormat="1" ht="15" thickBot="1">
      <c r="A3" s="202" t="s">
        <v>200</v>
      </c>
      <c r="B3" s="203" t="s">
        <v>201</v>
      </c>
    </row>
    <row r="4" spans="1:3" ht="47" thickBot="1">
      <c r="A4" s="199" t="s">
        <v>202</v>
      </c>
      <c r="B4" s="200" t="s">
        <v>195</v>
      </c>
    </row>
    <row r="5" spans="1:3" ht="15" thickBot="1">
      <c r="A5" s="198" t="s">
        <v>203</v>
      </c>
      <c r="B5" s="200" t="s">
        <v>195</v>
      </c>
    </row>
    <row r="6" spans="1:3" ht="31.5" thickBot="1">
      <c r="A6" s="199" t="s">
        <v>204</v>
      </c>
      <c r="B6" s="200" t="s">
        <v>195</v>
      </c>
    </row>
    <row r="7" spans="1:3" ht="44" thickBot="1">
      <c r="A7" s="198" t="s">
        <v>205</v>
      </c>
      <c r="B7" s="200" t="s">
        <v>195</v>
      </c>
    </row>
    <row r="8" spans="1:3" ht="15" thickBot="1">
      <c r="A8" s="198" t="s">
        <v>206</v>
      </c>
      <c r="B8" s="200" t="s">
        <v>195</v>
      </c>
    </row>
    <row r="9" spans="1:3" s="206" customFormat="1" ht="15" thickBot="1">
      <c r="A9" s="202" t="s">
        <v>207</v>
      </c>
      <c r="B9" s="203" t="s">
        <v>199</v>
      </c>
    </row>
    <row r="10" spans="1:3" ht="29.5" thickBot="1">
      <c r="A10" s="198" t="s">
        <v>208</v>
      </c>
      <c r="B10" s="200" t="s">
        <v>195</v>
      </c>
    </row>
    <row r="11" spans="1:3" ht="44" thickBot="1">
      <c r="A11" s="198" t="s">
        <v>209</v>
      </c>
      <c r="B11" s="200" t="s">
        <v>195</v>
      </c>
    </row>
    <row r="12" spans="1:3" s="206" customFormat="1" ht="15" thickBot="1">
      <c r="A12" s="202" t="s">
        <v>210</v>
      </c>
      <c r="B12" s="203" t="s">
        <v>211</v>
      </c>
    </row>
    <row r="13" spans="1:3" ht="29.5" thickBot="1">
      <c r="A13" s="198" t="s">
        <v>212</v>
      </c>
      <c r="B13" s="200" t="s">
        <v>195</v>
      </c>
    </row>
    <row r="14" spans="1:3" ht="29.5" thickBot="1">
      <c r="A14" s="198" t="s">
        <v>213</v>
      </c>
      <c r="B14" s="200" t="s">
        <v>195</v>
      </c>
    </row>
    <row r="15" spans="1:3" ht="29.5" thickBot="1">
      <c r="A15" s="198" t="s">
        <v>214</v>
      </c>
      <c r="B15" s="200" t="s">
        <v>195</v>
      </c>
    </row>
    <row r="16" spans="1:3" ht="31.5" thickBot="1">
      <c r="A16" s="199" t="s">
        <v>215</v>
      </c>
      <c r="B16" s="200" t="s">
        <v>195</v>
      </c>
    </row>
    <row r="17" spans="1:2" s="206" customFormat="1" ht="15" thickBot="1">
      <c r="A17" s="202" t="s">
        <v>224</v>
      </c>
      <c r="B17" s="203" t="s">
        <v>199</v>
      </c>
    </row>
    <row r="18" spans="1:2" ht="15" thickBot="1">
      <c r="A18" s="198" t="s">
        <v>216</v>
      </c>
      <c r="B18" s="200" t="s">
        <v>195</v>
      </c>
    </row>
    <row r="19" spans="1:2" ht="29.5" thickBot="1">
      <c r="A19" s="198" t="s">
        <v>217</v>
      </c>
      <c r="B19" s="200" t="s">
        <v>195</v>
      </c>
    </row>
    <row r="20" spans="1:2" s="206" customFormat="1" ht="15" thickBot="1">
      <c r="A20" s="202" t="s">
        <v>218</v>
      </c>
      <c r="B20" s="204" t="s">
        <v>201</v>
      </c>
    </row>
    <row r="21" spans="1:2" ht="29.5" thickBot="1">
      <c r="A21" s="198" t="s">
        <v>219</v>
      </c>
      <c r="B21" s="200" t="s">
        <v>220</v>
      </c>
    </row>
    <row r="22" spans="1:2" ht="15" thickBot="1">
      <c r="A22" s="198" t="s">
        <v>225</v>
      </c>
      <c r="B22" s="200" t="s">
        <v>221</v>
      </c>
    </row>
    <row r="23" spans="1:2" s="206" customFormat="1" ht="15" thickBot="1">
      <c r="A23" s="202" t="s">
        <v>222</v>
      </c>
      <c r="B23" s="205" t="s">
        <v>223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
  <sheetViews>
    <sheetView zoomScale="90" zoomScaleNormal="90" workbookViewId="0">
      <selection activeCell="B4" sqref="B4"/>
    </sheetView>
  </sheetViews>
  <sheetFormatPr defaultRowHeight="14.5"/>
  <cols>
    <col min="1" max="1" width="19.54296875" customWidth="1"/>
    <col min="2" max="27" width="7.7265625" customWidth="1"/>
  </cols>
  <sheetData>
    <row r="1" spans="1:27" ht="18.5">
      <c r="A1" s="249" t="s">
        <v>226</v>
      </c>
      <c r="B1" s="249"/>
      <c r="C1" s="249"/>
      <c r="D1" s="249"/>
      <c r="E1" s="249"/>
      <c r="F1" s="249"/>
      <c r="G1" s="249"/>
      <c r="H1" s="167"/>
      <c r="I1" s="167"/>
      <c r="J1" s="167"/>
      <c r="K1" s="167"/>
      <c r="L1" s="167"/>
      <c r="M1" s="167"/>
      <c r="N1" s="167"/>
      <c r="O1" s="143"/>
      <c r="P1" s="143"/>
      <c r="Q1" s="143"/>
      <c r="R1" s="143"/>
      <c r="S1" s="143"/>
      <c r="T1" s="143"/>
      <c r="U1" s="143"/>
      <c r="V1" s="143"/>
      <c r="W1" s="143"/>
      <c r="X1" s="143"/>
      <c r="Y1" s="143"/>
      <c r="Z1" s="143"/>
      <c r="AA1" s="143"/>
    </row>
    <row r="2" spans="1:27" ht="18.5">
      <c r="A2" s="168" t="s">
        <v>244</v>
      </c>
      <c r="B2" s="143"/>
      <c r="C2" s="167"/>
      <c r="D2" s="167"/>
      <c r="E2" s="143"/>
      <c r="F2" s="167"/>
      <c r="G2" s="167"/>
      <c r="H2" s="167"/>
      <c r="I2" s="167"/>
      <c r="J2" s="167"/>
      <c r="K2" s="167"/>
      <c r="L2" s="167"/>
      <c r="M2" s="167"/>
      <c r="N2" s="167"/>
      <c r="O2" s="143"/>
      <c r="P2" s="143"/>
      <c r="Q2" s="143"/>
      <c r="R2" s="143"/>
      <c r="S2" s="143"/>
      <c r="T2" s="143"/>
      <c r="U2" s="143"/>
      <c r="V2" s="143"/>
      <c r="W2" s="143"/>
      <c r="X2" s="143"/>
      <c r="Y2" s="143"/>
      <c r="Z2" s="143"/>
      <c r="AA2" s="143"/>
    </row>
    <row r="3" spans="1:27">
      <c r="A3" s="169"/>
      <c r="B3" s="250" t="s">
        <v>262</v>
      </c>
      <c r="C3" s="250"/>
      <c r="D3" s="250"/>
      <c r="E3" s="250"/>
      <c r="F3" s="250"/>
      <c r="G3" s="250"/>
      <c r="H3" s="250"/>
      <c r="I3" s="250"/>
      <c r="J3" s="250"/>
      <c r="K3" s="250"/>
      <c r="L3" s="250"/>
      <c r="M3" s="250"/>
      <c r="N3" s="250"/>
      <c r="O3" s="250" t="s">
        <v>227</v>
      </c>
      <c r="P3" s="250"/>
      <c r="Q3" s="250"/>
      <c r="R3" s="250"/>
      <c r="S3" s="250"/>
      <c r="T3" s="250"/>
      <c r="U3" s="250"/>
      <c r="V3" s="250"/>
      <c r="W3" s="250"/>
      <c r="X3" s="250"/>
      <c r="Y3" s="250"/>
      <c r="Z3" s="250"/>
      <c r="AA3" s="250"/>
    </row>
    <row r="4" spans="1:27">
      <c r="A4" s="167" t="s">
        <v>261</v>
      </c>
      <c r="B4" s="170">
        <v>1</v>
      </c>
      <c r="C4" s="170">
        <v>2</v>
      </c>
      <c r="D4" s="170">
        <v>3</v>
      </c>
      <c r="E4" s="170">
        <v>4</v>
      </c>
      <c r="F4" s="170">
        <v>5</v>
      </c>
      <c r="G4" s="170">
        <v>6</v>
      </c>
      <c r="H4" s="170">
        <v>7</v>
      </c>
      <c r="I4" s="170">
        <v>8</v>
      </c>
      <c r="J4" s="170">
        <v>9</v>
      </c>
      <c r="K4" s="170">
        <v>10</v>
      </c>
      <c r="L4" s="170">
        <v>11</v>
      </c>
      <c r="M4" s="170">
        <v>12</v>
      </c>
      <c r="N4" s="171" t="s">
        <v>222</v>
      </c>
      <c r="O4" s="170">
        <v>1</v>
      </c>
      <c r="P4" s="170">
        <v>2</v>
      </c>
      <c r="Q4" s="170">
        <v>3</v>
      </c>
      <c r="R4" s="170">
        <v>4</v>
      </c>
      <c r="S4" s="170">
        <v>5</v>
      </c>
      <c r="T4" s="170">
        <v>6</v>
      </c>
      <c r="U4" s="170">
        <v>7</v>
      </c>
      <c r="V4" s="170">
        <v>8</v>
      </c>
      <c r="W4" s="170">
        <v>9</v>
      </c>
      <c r="X4" s="170">
        <v>10</v>
      </c>
      <c r="Y4" s="170">
        <v>11</v>
      </c>
      <c r="Z4" s="170">
        <v>12</v>
      </c>
      <c r="AA4" s="171" t="s">
        <v>222</v>
      </c>
    </row>
    <row r="5" spans="1:27">
      <c r="A5" s="172" t="s">
        <v>228</v>
      </c>
      <c r="B5" s="173"/>
      <c r="C5" s="173"/>
      <c r="D5" s="173"/>
      <c r="E5" s="174"/>
      <c r="F5" s="174"/>
      <c r="G5" s="174"/>
      <c r="H5" s="174"/>
      <c r="I5" s="174"/>
      <c r="J5" s="174"/>
      <c r="K5" s="174"/>
      <c r="L5" s="174"/>
      <c r="M5" s="174"/>
      <c r="N5" s="175">
        <f>SUM(B5:M5)</f>
        <v>0</v>
      </c>
      <c r="O5" s="174"/>
      <c r="P5" s="174"/>
      <c r="Q5" s="174"/>
      <c r="R5" s="174"/>
      <c r="S5" s="174"/>
      <c r="T5" s="174"/>
      <c r="U5" s="174"/>
      <c r="V5" s="174"/>
      <c r="W5" s="174"/>
      <c r="X5" s="174"/>
      <c r="Y5" s="174"/>
      <c r="Z5" s="174"/>
      <c r="AA5" s="175">
        <f>SUM(O5:Z5)</f>
        <v>0</v>
      </c>
    </row>
    <row r="6" spans="1:27">
      <c r="A6" s="172" t="s">
        <v>229</v>
      </c>
      <c r="B6" s="174"/>
      <c r="C6" s="174"/>
      <c r="D6" s="174"/>
      <c r="E6" s="174"/>
      <c r="F6" s="174"/>
      <c r="G6" s="174"/>
      <c r="H6" s="174"/>
      <c r="I6" s="174"/>
      <c r="J6" s="174"/>
      <c r="K6" s="174"/>
      <c r="L6" s="174"/>
      <c r="M6" s="174"/>
      <c r="N6" s="175">
        <f t="shared" ref="N6:N9" si="0">SUM(B6:M6)</f>
        <v>0</v>
      </c>
      <c r="O6" s="174"/>
      <c r="P6" s="174"/>
      <c r="Q6" s="174"/>
      <c r="R6" s="174"/>
      <c r="S6" s="174"/>
      <c r="T6" s="174"/>
      <c r="U6" s="174"/>
      <c r="V6" s="174"/>
      <c r="W6" s="174"/>
      <c r="X6" s="174"/>
      <c r="Y6" s="174"/>
      <c r="Z6" s="174"/>
      <c r="AA6" s="175">
        <f t="shared" ref="AA6:AA9" si="1">SUM(O6:Z6)</f>
        <v>0</v>
      </c>
    </row>
    <row r="7" spans="1:27">
      <c r="A7" s="172" t="s">
        <v>230</v>
      </c>
      <c r="B7" s="174"/>
      <c r="C7" s="174"/>
      <c r="D7" s="174"/>
      <c r="E7" s="174"/>
      <c r="F7" s="174"/>
      <c r="G7" s="174"/>
      <c r="H7" s="174"/>
      <c r="I7" s="174"/>
      <c r="J7" s="174"/>
      <c r="K7" s="174"/>
      <c r="L7" s="174"/>
      <c r="M7" s="174"/>
      <c r="N7" s="175">
        <f t="shared" si="0"/>
        <v>0</v>
      </c>
      <c r="O7" s="174"/>
      <c r="P7" s="174"/>
      <c r="Q7" s="174"/>
      <c r="R7" s="174"/>
      <c r="S7" s="174"/>
      <c r="T7" s="174"/>
      <c r="U7" s="174"/>
      <c r="V7" s="174"/>
      <c r="W7" s="174"/>
      <c r="X7" s="174"/>
      <c r="Y7" s="174"/>
      <c r="Z7" s="174"/>
      <c r="AA7" s="175">
        <f t="shared" si="1"/>
        <v>0</v>
      </c>
    </row>
    <row r="8" spans="1:27">
      <c r="A8" s="172" t="s">
        <v>231</v>
      </c>
      <c r="B8" s="174"/>
      <c r="C8" s="174"/>
      <c r="D8" s="174"/>
      <c r="E8" s="174"/>
      <c r="F8" s="174"/>
      <c r="G8" s="174"/>
      <c r="H8" s="174"/>
      <c r="I8" s="174"/>
      <c r="J8" s="174"/>
      <c r="K8" s="174"/>
      <c r="L8" s="174"/>
      <c r="M8" s="174"/>
      <c r="N8" s="175">
        <f t="shared" si="0"/>
        <v>0</v>
      </c>
      <c r="O8" s="174"/>
      <c r="P8" s="174"/>
      <c r="Q8" s="174"/>
      <c r="R8" s="174"/>
      <c r="S8" s="174"/>
      <c r="T8" s="174"/>
      <c r="U8" s="174"/>
      <c r="V8" s="174"/>
      <c r="W8" s="174"/>
      <c r="X8" s="174"/>
      <c r="Y8" s="174"/>
      <c r="Z8" s="174"/>
      <c r="AA8" s="175">
        <f t="shared" si="1"/>
        <v>0</v>
      </c>
    </row>
    <row r="9" spans="1:27">
      <c r="A9" s="172" t="s">
        <v>232</v>
      </c>
      <c r="B9" s="174"/>
      <c r="C9" s="174"/>
      <c r="D9" s="174"/>
      <c r="E9" s="174"/>
      <c r="F9" s="174"/>
      <c r="G9" s="174"/>
      <c r="H9" s="174"/>
      <c r="I9" s="174"/>
      <c r="J9" s="174"/>
      <c r="K9" s="174"/>
      <c r="L9" s="174"/>
      <c r="M9" s="174"/>
      <c r="N9" s="175">
        <f t="shared" si="0"/>
        <v>0</v>
      </c>
      <c r="O9" s="174"/>
      <c r="P9" s="174"/>
      <c r="Q9" s="174"/>
      <c r="R9" s="174"/>
      <c r="S9" s="174"/>
      <c r="T9" s="174"/>
      <c r="U9" s="174"/>
      <c r="V9" s="174"/>
      <c r="W9" s="174"/>
      <c r="X9" s="174"/>
      <c r="Y9" s="174"/>
      <c r="Z9" s="174"/>
      <c r="AA9" s="175">
        <f t="shared" si="1"/>
        <v>0</v>
      </c>
    </row>
    <row r="10" spans="1:27">
      <c r="A10" s="176" t="s">
        <v>260</v>
      </c>
      <c r="B10" s="177">
        <f t="shared" ref="B10:AA10" si="2">SUM(B5:B9)</f>
        <v>0</v>
      </c>
      <c r="C10" s="177">
        <f t="shared" si="2"/>
        <v>0</v>
      </c>
      <c r="D10" s="177">
        <f t="shared" si="2"/>
        <v>0</v>
      </c>
      <c r="E10" s="177">
        <f t="shared" si="2"/>
        <v>0</v>
      </c>
      <c r="F10" s="177">
        <f t="shared" si="2"/>
        <v>0</v>
      </c>
      <c r="G10" s="177">
        <f t="shared" si="2"/>
        <v>0</v>
      </c>
      <c r="H10" s="177">
        <f t="shared" si="2"/>
        <v>0</v>
      </c>
      <c r="I10" s="177">
        <f t="shared" si="2"/>
        <v>0</v>
      </c>
      <c r="J10" s="177">
        <f t="shared" si="2"/>
        <v>0</v>
      </c>
      <c r="K10" s="177">
        <f t="shared" si="2"/>
        <v>0</v>
      </c>
      <c r="L10" s="177">
        <f t="shared" si="2"/>
        <v>0</v>
      </c>
      <c r="M10" s="177">
        <f t="shared" si="2"/>
        <v>0</v>
      </c>
      <c r="N10" s="175">
        <f t="shared" si="2"/>
        <v>0</v>
      </c>
      <c r="O10" s="177">
        <f t="shared" si="2"/>
        <v>0</v>
      </c>
      <c r="P10" s="177">
        <f t="shared" si="2"/>
        <v>0</v>
      </c>
      <c r="Q10" s="177">
        <f t="shared" si="2"/>
        <v>0</v>
      </c>
      <c r="R10" s="177">
        <f t="shared" si="2"/>
        <v>0</v>
      </c>
      <c r="S10" s="177">
        <f t="shared" si="2"/>
        <v>0</v>
      </c>
      <c r="T10" s="177">
        <f t="shared" si="2"/>
        <v>0</v>
      </c>
      <c r="U10" s="177">
        <f t="shared" si="2"/>
        <v>0</v>
      </c>
      <c r="V10" s="177">
        <f t="shared" si="2"/>
        <v>0</v>
      </c>
      <c r="W10" s="177">
        <f t="shared" si="2"/>
        <v>0</v>
      </c>
      <c r="X10" s="177">
        <f t="shared" si="2"/>
        <v>0</v>
      </c>
      <c r="Y10" s="177">
        <f t="shared" si="2"/>
        <v>0</v>
      </c>
      <c r="Z10" s="177">
        <f t="shared" si="2"/>
        <v>0</v>
      </c>
      <c r="AA10" s="175">
        <f t="shared" si="2"/>
        <v>0</v>
      </c>
    </row>
    <row r="11" spans="1:27">
      <c r="A11" s="178" t="s">
        <v>234</v>
      </c>
      <c r="B11" s="173"/>
      <c r="C11" s="173"/>
      <c r="D11" s="173"/>
      <c r="E11" s="173"/>
      <c r="F11" s="173"/>
      <c r="G11" s="173"/>
      <c r="H11" s="173"/>
      <c r="I11" s="173"/>
      <c r="J11" s="173"/>
      <c r="K11" s="173"/>
      <c r="L11" s="173"/>
      <c r="M11" s="173"/>
      <c r="N11" s="175">
        <f>SUM(B11:M11)</f>
        <v>0</v>
      </c>
      <c r="O11" s="173"/>
      <c r="P11" s="173"/>
      <c r="Q11" s="173"/>
      <c r="R11" s="173"/>
      <c r="S11" s="173"/>
      <c r="T11" s="173"/>
      <c r="U11" s="173"/>
      <c r="V11" s="173"/>
      <c r="W11" s="173"/>
      <c r="X11" s="173"/>
      <c r="Y11" s="173"/>
      <c r="Z11" s="173"/>
      <c r="AA11" s="175">
        <f t="shared" ref="AA11:AA20" si="3">SUM(O11:Z11)</f>
        <v>0</v>
      </c>
    </row>
    <row r="12" spans="1:27">
      <c r="A12" s="172" t="s">
        <v>235</v>
      </c>
      <c r="B12" s="179"/>
      <c r="C12" s="179"/>
      <c r="D12" s="179"/>
      <c r="E12" s="179"/>
      <c r="F12" s="179"/>
      <c r="G12" s="179"/>
      <c r="H12" s="179"/>
      <c r="I12" s="179"/>
      <c r="J12" s="179"/>
      <c r="K12" s="179"/>
      <c r="L12" s="179"/>
      <c r="M12" s="179"/>
      <c r="N12" s="175">
        <f t="shared" ref="N12:N20" si="4">SUM(B12:M12)</f>
        <v>0</v>
      </c>
      <c r="O12" s="179"/>
      <c r="P12" s="179"/>
      <c r="Q12" s="179"/>
      <c r="R12" s="179"/>
      <c r="S12" s="179"/>
      <c r="T12" s="179"/>
      <c r="U12" s="179"/>
      <c r="V12" s="179"/>
      <c r="W12" s="179"/>
      <c r="X12" s="179"/>
      <c r="Y12" s="179"/>
      <c r="Z12" s="179"/>
      <c r="AA12" s="175">
        <f t="shared" si="3"/>
        <v>0</v>
      </c>
    </row>
    <row r="13" spans="1:27">
      <c r="A13" s="172" t="s">
        <v>236</v>
      </c>
      <c r="B13" s="179"/>
      <c r="C13" s="179"/>
      <c r="D13" s="179"/>
      <c r="E13" s="179"/>
      <c r="F13" s="179"/>
      <c r="G13" s="179"/>
      <c r="H13" s="179"/>
      <c r="I13" s="179"/>
      <c r="J13" s="179"/>
      <c r="K13" s="179"/>
      <c r="L13" s="179"/>
      <c r="M13" s="179"/>
      <c r="N13" s="175">
        <f t="shared" si="4"/>
        <v>0</v>
      </c>
      <c r="O13" s="179"/>
      <c r="P13" s="179"/>
      <c r="Q13" s="179"/>
      <c r="R13" s="179"/>
      <c r="S13" s="179"/>
      <c r="T13" s="179"/>
      <c r="U13" s="179"/>
      <c r="V13" s="179"/>
      <c r="W13" s="179"/>
      <c r="X13" s="179"/>
      <c r="Y13" s="179"/>
      <c r="Z13" s="179"/>
      <c r="AA13" s="175">
        <f t="shared" si="3"/>
        <v>0</v>
      </c>
    </row>
    <row r="14" spans="1:27">
      <c r="A14" s="172" t="s">
        <v>237</v>
      </c>
      <c r="B14" s="179"/>
      <c r="C14" s="179"/>
      <c r="D14" s="179"/>
      <c r="E14" s="179"/>
      <c r="F14" s="179"/>
      <c r="G14" s="179"/>
      <c r="H14" s="179"/>
      <c r="I14" s="179"/>
      <c r="J14" s="179"/>
      <c r="K14" s="179"/>
      <c r="L14" s="179"/>
      <c r="M14" s="179"/>
      <c r="N14" s="175">
        <f t="shared" si="4"/>
        <v>0</v>
      </c>
      <c r="O14" s="179"/>
      <c r="P14" s="179"/>
      <c r="Q14" s="179"/>
      <c r="R14" s="179"/>
      <c r="S14" s="179"/>
      <c r="T14" s="179"/>
      <c r="U14" s="179"/>
      <c r="V14" s="179"/>
      <c r="W14" s="179"/>
      <c r="X14" s="179"/>
      <c r="Y14" s="179"/>
      <c r="Z14" s="179"/>
      <c r="AA14" s="175">
        <f t="shared" si="3"/>
        <v>0</v>
      </c>
    </row>
    <row r="15" spans="1:27">
      <c r="A15" s="172" t="s">
        <v>238</v>
      </c>
      <c r="B15" s="179"/>
      <c r="C15" s="179"/>
      <c r="D15" s="179"/>
      <c r="E15" s="179"/>
      <c r="F15" s="179"/>
      <c r="G15" s="179"/>
      <c r="H15" s="179"/>
      <c r="I15" s="179"/>
      <c r="J15" s="179"/>
      <c r="K15" s="179"/>
      <c r="L15" s="179"/>
      <c r="M15" s="179"/>
      <c r="N15" s="175">
        <f t="shared" si="4"/>
        <v>0</v>
      </c>
      <c r="O15" s="179"/>
      <c r="P15" s="179"/>
      <c r="Q15" s="179"/>
      <c r="R15" s="179"/>
      <c r="S15" s="179"/>
      <c r="T15" s="179"/>
      <c r="U15" s="179"/>
      <c r="V15" s="179"/>
      <c r="W15" s="179"/>
      <c r="X15" s="179"/>
      <c r="Y15" s="179"/>
      <c r="Z15" s="179"/>
      <c r="AA15" s="175">
        <f t="shared" si="3"/>
        <v>0</v>
      </c>
    </row>
    <row r="16" spans="1:27">
      <c r="A16" s="172" t="s">
        <v>239</v>
      </c>
      <c r="B16" s="179"/>
      <c r="C16" s="179"/>
      <c r="D16" s="179"/>
      <c r="E16" s="179"/>
      <c r="F16" s="179"/>
      <c r="G16" s="179"/>
      <c r="H16" s="179"/>
      <c r="I16" s="179"/>
      <c r="J16" s="179"/>
      <c r="K16" s="179"/>
      <c r="L16" s="179"/>
      <c r="M16" s="179"/>
      <c r="N16" s="175">
        <f t="shared" si="4"/>
        <v>0</v>
      </c>
      <c r="O16" s="179"/>
      <c r="P16" s="179"/>
      <c r="Q16" s="179"/>
      <c r="R16" s="179"/>
      <c r="S16" s="179"/>
      <c r="T16" s="179"/>
      <c r="U16" s="179"/>
      <c r="V16" s="179"/>
      <c r="W16" s="179"/>
      <c r="X16" s="179"/>
      <c r="Y16" s="179"/>
      <c r="Z16" s="179"/>
      <c r="AA16" s="175">
        <f t="shared" si="3"/>
        <v>0</v>
      </c>
    </row>
    <row r="17" spans="1:27">
      <c r="A17" s="172" t="s">
        <v>240</v>
      </c>
      <c r="B17" s="179"/>
      <c r="C17" s="179"/>
      <c r="D17" s="179"/>
      <c r="E17" s="179"/>
      <c r="F17" s="179"/>
      <c r="G17" s="179"/>
      <c r="H17" s="179"/>
      <c r="I17" s="179"/>
      <c r="J17" s="179"/>
      <c r="K17" s="179"/>
      <c r="L17" s="179"/>
      <c r="M17" s="179"/>
      <c r="N17" s="175">
        <f t="shared" si="4"/>
        <v>0</v>
      </c>
      <c r="O17" s="179"/>
      <c r="P17" s="179"/>
      <c r="Q17" s="179"/>
      <c r="R17" s="179"/>
      <c r="S17" s="179"/>
      <c r="T17" s="179"/>
      <c r="U17" s="179"/>
      <c r="V17" s="179"/>
      <c r="W17" s="179"/>
      <c r="X17" s="179"/>
      <c r="Y17" s="179"/>
      <c r="Z17" s="179"/>
      <c r="AA17" s="175">
        <f t="shared" si="3"/>
        <v>0</v>
      </c>
    </row>
    <row r="18" spans="1:27">
      <c r="A18" s="172" t="s">
        <v>241</v>
      </c>
      <c r="B18" s="179"/>
      <c r="C18" s="179"/>
      <c r="D18" s="179"/>
      <c r="E18" s="179"/>
      <c r="F18" s="179"/>
      <c r="G18" s="179"/>
      <c r="H18" s="179"/>
      <c r="I18" s="179"/>
      <c r="J18" s="179"/>
      <c r="K18" s="179"/>
      <c r="L18" s="179"/>
      <c r="M18" s="179"/>
      <c r="N18" s="175">
        <f t="shared" si="4"/>
        <v>0</v>
      </c>
      <c r="O18" s="179"/>
      <c r="P18" s="179"/>
      <c r="Q18" s="179"/>
      <c r="R18" s="179"/>
      <c r="S18" s="179"/>
      <c r="T18" s="179"/>
      <c r="U18" s="179"/>
      <c r="V18" s="179"/>
      <c r="W18" s="179"/>
      <c r="X18" s="179"/>
      <c r="Y18" s="179"/>
      <c r="Z18" s="179"/>
      <c r="AA18" s="175">
        <f t="shared" si="3"/>
        <v>0</v>
      </c>
    </row>
    <row r="19" spans="1:27">
      <c r="A19" s="172" t="s">
        <v>242</v>
      </c>
      <c r="B19" s="179"/>
      <c r="C19" s="179"/>
      <c r="D19" s="179"/>
      <c r="E19" s="179"/>
      <c r="F19" s="179"/>
      <c r="G19" s="179"/>
      <c r="H19" s="179"/>
      <c r="I19" s="179"/>
      <c r="J19" s="179"/>
      <c r="K19" s="179"/>
      <c r="L19" s="179"/>
      <c r="M19" s="179"/>
      <c r="N19" s="175">
        <f t="shared" si="4"/>
        <v>0</v>
      </c>
      <c r="O19" s="179"/>
      <c r="P19" s="179"/>
      <c r="Q19" s="179"/>
      <c r="R19" s="179"/>
      <c r="S19" s="179"/>
      <c r="T19" s="179"/>
      <c r="U19" s="179"/>
      <c r="V19" s="179"/>
      <c r="W19" s="179"/>
      <c r="X19" s="179"/>
      <c r="Y19" s="179"/>
      <c r="Z19" s="179"/>
      <c r="AA19" s="175">
        <f t="shared" si="3"/>
        <v>0</v>
      </c>
    </row>
    <row r="20" spans="1:27">
      <c r="A20" s="172" t="s">
        <v>243</v>
      </c>
      <c r="B20" s="179"/>
      <c r="C20" s="179"/>
      <c r="D20" s="179"/>
      <c r="E20" s="179"/>
      <c r="F20" s="179"/>
      <c r="G20" s="179"/>
      <c r="H20" s="179"/>
      <c r="I20" s="179"/>
      <c r="J20" s="179"/>
      <c r="K20" s="179"/>
      <c r="L20" s="179"/>
      <c r="M20" s="179"/>
      <c r="N20" s="175">
        <f t="shared" si="4"/>
        <v>0</v>
      </c>
      <c r="O20" s="179"/>
      <c r="P20" s="179"/>
      <c r="Q20" s="179"/>
      <c r="R20" s="179"/>
      <c r="S20" s="179"/>
      <c r="T20" s="179"/>
      <c r="U20" s="179"/>
      <c r="V20" s="179"/>
      <c r="W20" s="179"/>
      <c r="X20" s="179"/>
      <c r="Y20" s="179"/>
      <c r="Z20" s="179"/>
      <c r="AA20" s="175">
        <f t="shared" si="3"/>
        <v>0</v>
      </c>
    </row>
    <row r="21" spans="1:27">
      <c r="A21" s="176" t="s">
        <v>233</v>
      </c>
      <c r="B21" s="177">
        <f t="shared" ref="B21:AA21" si="5">SUM(B12:B20)</f>
        <v>0</v>
      </c>
      <c r="C21" s="177">
        <f t="shared" si="5"/>
        <v>0</v>
      </c>
      <c r="D21" s="177">
        <f t="shared" si="5"/>
        <v>0</v>
      </c>
      <c r="E21" s="177">
        <f t="shared" si="5"/>
        <v>0</v>
      </c>
      <c r="F21" s="177">
        <f t="shared" si="5"/>
        <v>0</v>
      </c>
      <c r="G21" s="177">
        <f t="shared" si="5"/>
        <v>0</v>
      </c>
      <c r="H21" s="177">
        <f t="shared" si="5"/>
        <v>0</v>
      </c>
      <c r="I21" s="177">
        <f t="shared" si="5"/>
        <v>0</v>
      </c>
      <c r="J21" s="177">
        <f t="shared" si="5"/>
        <v>0</v>
      </c>
      <c r="K21" s="177">
        <f t="shared" si="5"/>
        <v>0</v>
      </c>
      <c r="L21" s="177">
        <f t="shared" si="5"/>
        <v>0</v>
      </c>
      <c r="M21" s="177">
        <f t="shared" si="5"/>
        <v>0</v>
      </c>
      <c r="N21" s="177">
        <f>SUM(N12:N20)</f>
        <v>0</v>
      </c>
      <c r="O21" s="177">
        <f t="shared" si="5"/>
        <v>0</v>
      </c>
      <c r="P21" s="177">
        <f t="shared" si="5"/>
        <v>0</v>
      </c>
      <c r="Q21" s="177">
        <f t="shared" si="5"/>
        <v>0</v>
      </c>
      <c r="R21" s="177">
        <f t="shared" si="5"/>
        <v>0</v>
      </c>
      <c r="S21" s="177">
        <f t="shared" si="5"/>
        <v>0</v>
      </c>
      <c r="T21" s="177">
        <f t="shared" si="5"/>
        <v>0</v>
      </c>
      <c r="U21" s="177">
        <f t="shared" si="5"/>
        <v>0</v>
      </c>
      <c r="V21" s="177">
        <f t="shared" si="5"/>
        <v>0</v>
      </c>
      <c r="W21" s="177">
        <f t="shared" si="5"/>
        <v>0</v>
      </c>
      <c r="X21" s="177">
        <f t="shared" si="5"/>
        <v>0</v>
      </c>
      <c r="Y21" s="177">
        <f t="shared" si="5"/>
        <v>0</v>
      </c>
      <c r="Z21" s="177">
        <f t="shared" si="5"/>
        <v>0</v>
      </c>
      <c r="AA21" s="177">
        <f t="shared" si="5"/>
        <v>0</v>
      </c>
    </row>
    <row r="22" spans="1:27">
      <c r="A22" s="180"/>
      <c r="B22" s="181"/>
      <c r="C22" s="181"/>
      <c r="D22" s="181"/>
      <c r="E22" s="181"/>
      <c r="F22" s="181"/>
      <c r="G22" s="181"/>
      <c r="H22" s="181"/>
      <c r="I22" s="181"/>
      <c r="J22" s="181"/>
      <c r="K22" s="181"/>
      <c r="L22" s="181"/>
      <c r="M22" s="181"/>
      <c r="N22" s="182"/>
      <c r="O22" s="181"/>
      <c r="P22" s="181"/>
      <c r="Q22" s="181"/>
      <c r="R22" s="181"/>
      <c r="S22" s="181"/>
      <c r="T22" s="181"/>
      <c r="U22" s="181"/>
      <c r="V22" s="181"/>
      <c r="W22" s="181"/>
      <c r="X22" s="181"/>
      <c r="Y22" s="181"/>
      <c r="Z22" s="181"/>
      <c r="AA22" s="182"/>
    </row>
    <row r="23" spans="1:27">
      <c r="A23" s="176" t="s">
        <v>259</v>
      </c>
      <c r="B23" s="177">
        <f t="shared" ref="B23:AA23" si="6">B10-B21</f>
        <v>0</v>
      </c>
      <c r="C23" s="177">
        <f t="shared" si="6"/>
        <v>0</v>
      </c>
      <c r="D23" s="177">
        <f t="shared" si="6"/>
        <v>0</v>
      </c>
      <c r="E23" s="177">
        <f t="shared" si="6"/>
        <v>0</v>
      </c>
      <c r="F23" s="177">
        <f t="shared" si="6"/>
        <v>0</v>
      </c>
      <c r="G23" s="177">
        <f t="shared" si="6"/>
        <v>0</v>
      </c>
      <c r="H23" s="177">
        <f t="shared" si="6"/>
        <v>0</v>
      </c>
      <c r="I23" s="177">
        <f t="shared" si="6"/>
        <v>0</v>
      </c>
      <c r="J23" s="177">
        <f t="shared" si="6"/>
        <v>0</v>
      </c>
      <c r="K23" s="177">
        <f t="shared" si="6"/>
        <v>0</v>
      </c>
      <c r="L23" s="177">
        <f t="shared" si="6"/>
        <v>0</v>
      </c>
      <c r="M23" s="177">
        <f t="shared" si="6"/>
        <v>0</v>
      </c>
      <c r="N23" s="177">
        <f t="shared" si="6"/>
        <v>0</v>
      </c>
      <c r="O23" s="177">
        <f t="shared" si="6"/>
        <v>0</v>
      </c>
      <c r="P23" s="177">
        <f t="shared" si="6"/>
        <v>0</v>
      </c>
      <c r="Q23" s="177">
        <f t="shared" si="6"/>
        <v>0</v>
      </c>
      <c r="R23" s="177">
        <f t="shared" si="6"/>
        <v>0</v>
      </c>
      <c r="S23" s="177">
        <f t="shared" si="6"/>
        <v>0</v>
      </c>
      <c r="T23" s="177">
        <f t="shared" si="6"/>
        <v>0</v>
      </c>
      <c r="U23" s="177">
        <f t="shared" si="6"/>
        <v>0</v>
      </c>
      <c r="V23" s="177">
        <f t="shared" si="6"/>
        <v>0</v>
      </c>
      <c r="W23" s="177">
        <f t="shared" si="6"/>
        <v>0</v>
      </c>
      <c r="X23" s="177">
        <f t="shared" si="6"/>
        <v>0</v>
      </c>
      <c r="Y23" s="177">
        <f t="shared" si="6"/>
        <v>0</v>
      </c>
      <c r="Z23" s="177">
        <f t="shared" si="6"/>
        <v>0</v>
      </c>
      <c r="AA23" s="177">
        <f t="shared" si="6"/>
        <v>0</v>
      </c>
    </row>
    <row r="24" spans="1:27">
      <c r="A24" s="180"/>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row>
    <row r="25" spans="1:27">
      <c r="A25" s="184" t="s">
        <v>257</v>
      </c>
      <c r="B25" s="183">
        <v>0</v>
      </c>
      <c r="C25" s="183">
        <v>0</v>
      </c>
      <c r="D25" s="183">
        <v>0</v>
      </c>
      <c r="E25" s="183">
        <v>0</v>
      </c>
      <c r="F25" s="183">
        <v>0</v>
      </c>
      <c r="G25" s="183">
        <v>0</v>
      </c>
      <c r="H25" s="183">
        <v>0</v>
      </c>
      <c r="I25" s="183">
        <v>0</v>
      </c>
      <c r="J25" s="183">
        <v>0</v>
      </c>
      <c r="K25" s="183">
        <v>0</v>
      </c>
      <c r="L25" s="183">
        <v>0</v>
      </c>
      <c r="M25" s="183">
        <v>0</v>
      </c>
      <c r="N25" s="175">
        <f>SUM(B25:M25)</f>
        <v>0</v>
      </c>
      <c r="O25" s="183">
        <v>0</v>
      </c>
      <c r="P25" s="183">
        <v>0</v>
      </c>
      <c r="Q25" s="183">
        <v>0</v>
      </c>
      <c r="R25" s="183">
        <v>0</v>
      </c>
      <c r="S25" s="183">
        <v>0</v>
      </c>
      <c r="T25" s="183">
        <v>0</v>
      </c>
      <c r="U25" s="183">
        <v>0</v>
      </c>
      <c r="V25" s="183">
        <v>0</v>
      </c>
      <c r="W25" s="183">
        <v>0</v>
      </c>
      <c r="X25" s="183">
        <v>0</v>
      </c>
      <c r="Y25" s="183">
        <v>0</v>
      </c>
      <c r="Z25" s="183">
        <v>0</v>
      </c>
      <c r="AA25" s="175">
        <f>SUM(O25:Z25)</f>
        <v>0</v>
      </c>
    </row>
    <row r="26" spans="1:27">
      <c r="A26" s="176" t="s">
        <v>258</v>
      </c>
      <c r="B26" s="177">
        <f>B23-B25</f>
        <v>0</v>
      </c>
      <c r="C26" s="177">
        <f t="shared" ref="C26:M26" si="7">C23-C25</f>
        <v>0</v>
      </c>
      <c r="D26" s="177">
        <f t="shared" si="7"/>
        <v>0</v>
      </c>
      <c r="E26" s="177">
        <f t="shared" si="7"/>
        <v>0</v>
      </c>
      <c r="F26" s="177">
        <f t="shared" si="7"/>
        <v>0</v>
      </c>
      <c r="G26" s="177">
        <f t="shared" si="7"/>
        <v>0</v>
      </c>
      <c r="H26" s="177">
        <f t="shared" si="7"/>
        <v>0</v>
      </c>
      <c r="I26" s="177">
        <f t="shared" si="7"/>
        <v>0</v>
      </c>
      <c r="J26" s="177">
        <f t="shared" si="7"/>
        <v>0</v>
      </c>
      <c r="K26" s="177">
        <f t="shared" si="7"/>
        <v>0</v>
      </c>
      <c r="L26" s="177">
        <f t="shared" si="7"/>
        <v>0</v>
      </c>
      <c r="M26" s="177">
        <f t="shared" si="7"/>
        <v>0</v>
      </c>
      <c r="N26" s="177">
        <f t="shared" ref="N26" si="8">N23-N25</f>
        <v>0</v>
      </c>
      <c r="O26" s="177">
        <f t="shared" ref="O26" si="9">O23-O25</f>
        <v>0</v>
      </c>
      <c r="P26" s="177">
        <f t="shared" ref="P26" si="10">P23-P25</f>
        <v>0</v>
      </c>
      <c r="Q26" s="177">
        <f t="shared" ref="Q26" si="11">Q23-Q25</f>
        <v>0</v>
      </c>
      <c r="R26" s="177">
        <f t="shared" ref="R26" si="12">R23-R25</f>
        <v>0</v>
      </c>
      <c r="S26" s="177">
        <f t="shared" ref="S26" si="13">S23-S25</f>
        <v>0</v>
      </c>
      <c r="T26" s="177">
        <f t="shared" ref="T26" si="14">T23-T25</f>
        <v>0</v>
      </c>
      <c r="U26" s="177">
        <f t="shared" ref="U26" si="15">U23-U25</f>
        <v>0</v>
      </c>
      <c r="V26" s="177">
        <f t="shared" ref="V26" si="16">V23-V25</f>
        <v>0</v>
      </c>
      <c r="W26" s="177">
        <f t="shared" ref="W26" si="17">W23-W25</f>
        <v>0</v>
      </c>
      <c r="X26" s="177">
        <f t="shared" ref="X26" si="18">X23-X25</f>
        <v>0</v>
      </c>
      <c r="Y26" s="177">
        <f t="shared" ref="Y26" si="19">Y23-Y25</f>
        <v>0</v>
      </c>
      <c r="Z26" s="177">
        <f t="shared" ref="Z26" si="20">Z23-Z25</f>
        <v>0</v>
      </c>
      <c r="AA26" s="177">
        <f t="shared" ref="AA26" si="21">AA23-AA25</f>
        <v>0</v>
      </c>
    </row>
  </sheetData>
  <mergeCells count="3">
    <mergeCell ref="A1:G1"/>
    <mergeCell ref="B3:N3"/>
    <mergeCell ref="O3:AA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zoomScale="70" zoomScaleNormal="70" workbookViewId="0">
      <selection activeCell="H33" sqref="H33"/>
    </sheetView>
  </sheetViews>
  <sheetFormatPr defaultRowHeight="14.5"/>
  <cols>
    <col min="1" max="1" width="63.26953125" customWidth="1"/>
    <col min="3" max="3" width="21" customWidth="1"/>
    <col min="4" max="4" width="18.81640625" customWidth="1"/>
    <col min="5" max="5" width="25.7265625" customWidth="1"/>
    <col min="6" max="6" width="19.7265625" customWidth="1"/>
    <col min="7" max="7" width="19.81640625" customWidth="1"/>
    <col min="8" max="8" width="25.54296875" customWidth="1"/>
  </cols>
  <sheetData>
    <row r="1" spans="1:8" ht="18.5">
      <c r="A1" s="185" t="s">
        <v>245</v>
      </c>
      <c r="B1" s="186"/>
      <c r="C1" s="186"/>
      <c r="D1" s="186"/>
      <c r="E1" s="186"/>
      <c r="F1" s="186"/>
      <c r="G1" s="186"/>
      <c r="H1" s="186"/>
    </row>
    <row r="2" spans="1:8" ht="19" thickBot="1">
      <c r="A2" s="168" t="s">
        <v>244</v>
      </c>
      <c r="B2" s="186"/>
      <c r="C2" s="186"/>
      <c r="D2" s="186"/>
      <c r="E2" s="186"/>
      <c r="F2" s="186"/>
      <c r="G2" s="186"/>
      <c r="H2" s="186"/>
    </row>
    <row r="3" spans="1:8">
      <c r="A3" s="260" t="s">
        <v>246</v>
      </c>
      <c r="B3" s="260" t="s">
        <v>248</v>
      </c>
      <c r="C3" s="260" t="s">
        <v>247</v>
      </c>
      <c r="D3" s="260" t="s">
        <v>249</v>
      </c>
      <c r="E3" s="263" t="s">
        <v>250</v>
      </c>
      <c r="F3" s="260" t="s">
        <v>251</v>
      </c>
      <c r="G3" s="251" t="s">
        <v>252</v>
      </c>
      <c r="H3" s="252"/>
    </row>
    <row r="4" spans="1:8" ht="15" thickBot="1">
      <c r="A4" s="261"/>
      <c r="B4" s="261"/>
      <c r="C4" s="261"/>
      <c r="D4" s="261"/>
      <c r="E4" s="264"/>
      <c r="F4" s="261"/>
      <c r="G4" s="253"/>
      <c r="H4" s="254"/>
    </row>
    <row r="5" spans="1:8" ht="16.5" thickBot="1">
      <c r="A5" s="262"/>
      <c r="B5" s="262"/>
      <c r="C5" s="262"/>
      <c r="D5" s="262"/>
      <c r="E5" s="265"/>
      <c r="F5" s="262"/>
      <c r="G5" s="187" t="s">
        <v>253</v>
      </c>
      <c r="H5" s="187" t="s">
        <v>254</v>
      </c>
    </row>
    <row r="6" spans="1:8" ht="16.5" thickBot="1">
      <c r="A6" s="188"/>
      <c r="B6" s="187"/>
      <c r="C6" s="187"/>
      <c r="D6" s="189"/>
      <c r="E6" s="190">
        <f>C6*D6</f>
        <v>0</v>
      </c>
      <c r="F6" s="189"/>
      <c r="G6" s="189"/>
      <c r="H6" s="189"/>
    </row>
    <row r="7" spans="1:8" ht="16.5" thickBot="1">
      <c r="A7" s="188"/>
      <c r="B7" s="187"/>
      <c r="C7" s="187"/>
      <c r="D7" s="189"/>
      <c r="E7" s="190">
        <f t="shared" ref="E7:E29" si="0">C7*D7</f>
        <v>0</v>
      </c>
      <c r="F7" s="189"/>
      <c r="G7" s="189"/>
      <c r="H7" s="189"/>
    </row>
    <row r="8" spans="1:8" ht="16.5" thickBot="1">
      <c r="A8" s="188"/>
      <c r="B8" s="187"/>
      <c r="C8" s="187"/>
      <c r="D8" s="189"/>
      <c r="E8" s="190">
        <f t="shared" si="0"/>
        <v>0</v>
      </c>
      <c r="F8" s="189"/>
      <c r="G8" s="189"/>
      <c r="H8" s="189"/>
    </row>
    <row r="9" spans="1:8" ht="16.5" thickBot="1">
      <c r="A9" s="188"/>
      <c r="B9" s="187"/>
      <c r="C9" s="187"/>
      <c r="D9" s="189"/>
      <c r="E9" s="190">
        <f t="shared" si="0"/>
        <v>0</v>
      </c>
      <c r="F9" s="189"/>
      <c r="G9" s="189"/>
      <c r="H9" s="189"/>
    </row>
    <row r="10" spans="1:8" ht="16.5" thickBot="1">
      <c r="A10" s="188"/>
      <c r="B10" s="187"/>
      <c r="C10" s="187"/>
      <c r="D10" s="189"/>
      <c r="E10" s="190">
        <f t="shared" si="0"/>
        <v>0</v>
      </c>
      <c r="F10" s="189"/>
      <c r="G10" s="189"/>
      <c r="H10" s="189"/>
    </row>
    <row r="11" spans="1:8" ht="16.5" thickBot="1">
      <c r="A11" s="188"/>
      <c r="B11" s="187"/>
      <c r="C11" s="187"/>
      <c r="D11" s="189"/>
      <c r="E11" s="190">
        <f t="shared" si="0"/>
        <v>0</v>
      </c>
      <c r="F11" s="189"/>
      <c r="G11" s="189"/>
      <c r="H11" s="189"/>
    </row>
    <row r="12" spans="1:8" ht="16.5" thickBot="1">
      <c r="A12" s="188"/>
      <c r="B12" s="187"/>
      <c r="C12" s="187"/>
      <c r="D12" s="189"/>
      <c r="E12" s="190">
        <f t="shared" si="0"/>
        <v>0</v>
      </c>
      <c r="F12" s="189"/>
      <c r="G12" s="189"/>
      <c r="H12" s="189"/>
    </row>
    <row r="13" spans="1:8" ht="16.5" thickBot="1">
      <c r="A13" s="188"/>
      <c r="B13" s="187"/>
      <c r="C13" s="187"/>
      <c r="D13" s="189"/>
      <c r="E13" s="190">
        <f t="shared" si="0"/>
        <v>0</v>
      </c>
      <c r="F13" s="189"/>
      <c r="G13" s="189"/>
      <c r="H13" s="189"/>
    </row>
    <row r="14" spans="1:8" ht="16.5" thickBot="1">
      <c r="A14" s="188"/>
      <c r="B14" s="187"/>
      <c r="C14" s="187"/>
      <c r="D14" s="189"/>
      <c r="E14" s="190">
        <f t="shared" si="0"/>
        <v>0</v>
      </c>
      <c r="F14" s="189"/>
      <c r="G14" s="189"/>
      <c r="H14" s="189"/>
    </row>
    <row r="15" spans="1:8" ht="16.5" thickBot="1">
      <c r="A15" s="188"/>
      <c r="B15" s="187"/>
      <c r="C15" s="187"/>
      <c r="D15" s="189"/>
      <c r="E15" s="190">
        <f t="shared" si="0"/>
        <v>0</v>
      </c>
      <c r="F15" s="189"/>
      <c r="G15" s="189"/>
      <c r="H15" s="189"/>
    </row>
    <row r="16" spans="1:8" ht="16.5" thickBot="1">
      <c r="A16" s="188"/>
      <c r="B16" s="187"/>
      <c r="C16" s="187"/>
      <c r="D16" s="189"/>
      <c r="E16" s="190">
        <f t="shared" si="0"/>
        <v>0</v>
      </c>
      <c r="F16" s="189"/>
      <c r="G16" s="189"/>
      <c r="H16" s="189"/>
    </row>
    <row r="17" spans="1:8" ht="16.5" thickBot="1">
      <c r="A17" s="188"/>
      <c r="B17" s="187"/>
      <c r="C17" s="187"/>
      <c r="D17" s="189"/>
      <c r="E17" s="190">
        <f t="shared" si="0"/>
        <v>0</v>
      </c>
      <c r="F17" s="189"/>
      <c r="G17" s="189"/>
      <c r="H17" s="189"/>
    </row>
    <row r="18" spans="1:8" ht="16.5" thickBot="1">
      <c r="A18" s="188"/>
      <c r="B18" s="187"/>
      <c r="C18" s="187"/>
      <c r="D18" s="189"/>
      <c r="E18" s="190">
        <f t="shared" si="0"/>
        <v>0</v>
      </c>
      <c r="F18" s="189"/>
      <c r="G18" s="189"/>
      <c r="H18" s="189"/>
    </row>
    <row r="19" spans="1:8" ht="16.5" thickBot="1">
      <c r="A19" s="188"/>
      <c r="B19" s="187"/>
      <c r="C19" s="187"/>
      <c r="D19" s="189"/>
      <c r="E19" s="190">
        <f t="shared" si="0"/>
        <v>0</v>
      </c>
      <c r="F19" s="189"/>
      <c r="G19" s="189"/>
      <c r="H19" s="189"/>
    </row>
    <row r="20" spans="1:8" ht="16.5" thickBot="1">
      <c r="A20" s="188"/>
      <c r="B20" s="187"/>
      <c r="C20" s="187"/>
      <c r="D20" s="189"/>
      <c r="E20" s="190">
        <f t="shared" si="0"/>
        <v>0</v>
      </c>
      <c r="F20" s="189"/>
      <c r="G20" s="189"/>
      <c r="H20" s="189"/>
    </row>
    <row r="21" spans="1:8" ht="16.5" thickBot="1">
      <c r="A21" s="188"/>
      <c r="B21" s="187"/>
      <c r="C21" s="187"/>
      <c r="D21" s="189"/>
      <c r="E21" s="190">
        <f t="shared" si="0"/>
        <v>0</v>
      </c>
      <c r="F21" s="189"/>
      <c r="G21" s="189"/>
      <c r="H21" s="189"/>
    </row>
    <row r="22" spans="1:8" ht="16.5" thickBot="1">
      <c r="A22" s="188"/>
      <c r="B22" s="187"/>
      <c r="C22" s="187"/>
      <c r="D22" s="189"/>
      <c r="E22" s="190">
        <f t="shared" si="0"/>
        <v>0</v>
      </c>
      <c r="F22" s="189"/>
      <c r="G22" s="189"/>
      <c r="H22" s="189"/>
    </row>
    <row r="23" spans="1:8" ht="16.5" thickBot="1">
      <c r="A23" s="188"/>
      <c r="B23" s="187"/>
      <c r="C23" s="187"/>
      <c r="D23" s="189"/>
      <c r="E23" s="190">
        <f t="shared" si="0"/>
        <v>0</v>
      </c>
      <c r="F23" s="189"/>
      <c r="G23" s="189"/>
      <c r="H23" s="189"/>
    </row>
    <row r="24" spans="1:8" ht="16.5" thickBot="1">
      <c r="A24" s="188"/>
      <c r="B24" s="187"/>
      <c r="C24" s="187"/>
      <c r="D24" s="189"/>
      <c r="E24" s="190">
        <f t="shared" si="0"/>
        <v>0</v>
      </c>
      <c r="F24" s="189"/>
      <c r="G24" s="189"/>
      <c r="H24" s="189"/>
    </row>
    <row r="25" spans="1:8" ht="16.5" thickBot="1">
      <c r="A25" s="188"/>
      <c r="B25" s="187"/>
      <c r="C25" s="187"/>
      <c r="D25" s="189"/>
      <c r="E25" s="190">
        <f t="shared" si="0"/>
        <v>0</v>
      </c>
      <c r="F25" s="189"/>
      <c r="G25" s="189"/>
      <c r="H25" s="189"/>
    </row>
    <row r="26" spans="1:8" ht="16.5" thickBot="1">
      <c r="A26" s="188"/>
      <c r="B26" s="187"/>
      <c r="C26" s="187"/>
      <c r="D26" s="189"/>
      <c r="E26" s="190">
        <f t="shared" si="0"/>
        <v>0</v>
      </c>
      <c r="F26" s="189"/>
      <c r="G26" s="189"/>
      <c r="H26" s="189"/>
    </row>
    <row r="27" spans="1:8" ht="16.5" thickBot="1">
      <c r="A27" s="188"/>
      <c r="B27" s="187"/>
      <c r="C27" s="187"/>
      <c r="D27" s="189"/>
      <c r="E27" s="190">
        <f t="shared" si="0"/>
        <v>0</v>
      </c>
      <c r="F27" s="189"/>
      <c r="G27" s="189"/>
      <c r="H27" s="189"/>
    </row>
    <row r="28" spans="1:8" ht="16.5" thickBot="1">
      <c r="A28" s="188"/>
      <c r="B28" s="187"/>
      <c r="C28" s="187"/>
      <c r="D28" s="189"/>
      <c r="E28" s="190">
        <f t="shared" si="0"/>
        <v>0</v>
      </c>
      <c r="F28" s="189"/>
      <c r="G28" s="189"/>
      <c r="H28" s="189"/>
    </row>
    <row r="29" spans="1:8" ht="16.5" thickBot="1">
      <c r="A29" s="188"/>
      <c r="B29" s="187"/>
      <c r="C29" s="187"/>
      <c r="D29" s="189"/>
      <c r="E29" s="191">
        <f t="shared" si="0"/>
        <v>0</v>
      </c>
      <c r="F29" s="192"/>
      <c r="G29" s="192"/>
      <c r="H29" s="192"/>
    </row>
    <row r="30" spans="1:8" ht="16.5" thickBot="1">
      <c r="A30" s="255" t="s">
        <v>255</v>
      </c>
      <c r="B30" s="256"/>
      <c r="C30" s="256"/>
      <c r="D30" s="257"/>
      <c r="E30" s="193">
        <f>SUM(E6:E29)</f>
        <v>0</v>
      </c>
      <c r="F30" s="193">
        <f t="shared" ref="F30:H30" si="1">SUM(F6:F29)</f>
        <v>0</v>
      </c>
      <c r="G30" s="194">
        <f t="shared" si="1"/>
        <v>0</v>
      </c>
      <c r="H30" s="193">
        <f t="shared" si="1"/>
        <v>0</v>
      </c>
    </row>
    <row r="31" spans="1:8" ht="16.5" thickBot="1">
      <c r="A31" s="258" t="s">
        <v>256</v>
      </c>
      <c r="B31" s="258"/>
      <c r="C31" s="258"/>
      <c r="D31" s="259"/>
      <c r="E31" s="195" t="e">
        <f>SUM(F31:H31)</f>
        <v>#DIV/0!</v>
      </c>
      <c r="F31" s="196" t="e">
        <f>F30/E30</f>
        <v>#DIV/0!</v>
      </c>
      <c r="G31" s="197" t="e">
        <f>G30/E30</f>
        <v>#DIV/0!</v>
      </c>
      <c r="H31" s="196" t="e">
        <f>H30/E30</f>
        <v>#DIV/0!</v>
      </c>
    </row>
  </sheetData>
  <mergeCells count="9">
    <mergeCell ref="G3:H4"/>
    <mergeCell ref="A30:D30"/>
    <mergeCell ref="A31:D31"/>
    <mergeCell ref="A3:A5"/>
    <mergeCell ref="B3:B5"/>
    <mergeCell ref="C3:C5"/>
    <mergeCell ref="D3:D5"/>
    <mergeCell ref="E3:E5"/>
    <mergeCell ref="F3:F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62"/>
  <sheetViews>
    <sheetView showGridLines="0" topLeftCell="A30" zoomScale="80" zoomScaleNormal="80" workbookViewId="0">
      <selection activeCell="B59" sqref="B59:E62"/>
    </sheetView>
  </sheetViews>
  <sheetFormatPr defaultRowHeight="14.5"/>
  <cols>
    <col min="1" max="1" width="4.54296875" style="147" customWidth="1"/>
    <col min="2" max="2" width="56.81640625" customWidth="1"/>
    <col min="3" max="3" width="67.26953125" customWidth="1"/>
    <col min="13" max="13" width="15" customWidth="1"/>
  </cols>
  <sheetData>
    <row r="2" spans="1:11" ht="21">
      <c r="B2" s="165" t="s">
        <v>123</v>
      </c>
    </row>
    <row r="3" spans="1:11" ht="15.5">
      <c r="B3" s="164" t="s">
        <v>190</v>
      </c>
    </row>
    <row r="4" spans="1:11" ht="35.25" customHeight="1">
      <c r="B4" s="268" t="s">
        <v>191</v>
      </c>
      <c r="C4" s="268"/>
      <c r="D4" s="268"/>
      <c r="E4" s="268"/>
      <c r="F4" s="268"/>
      <c r="G4" s="268"/>
      <c r="H4" s="268"/>
      <c r="I4" s="268"/>
      <c r="J4" s="268"/>
      <c r="K4" s="268"/>
    </row>
    <row r="5" spans="1:11" ht="18.5">
      <c r="B5" s="145"/>
    </row>
    <row r="6" spans="1:11" ht="15" customHeight="1">
      <c r="B6" s="163" t="s">
        <v>129</v>
      </c>
      <c r="C6" s="154" t="s">
        <v>131</v>
      </c>
    </row>
    <row r="7" spans="1:11" ht="15" customHeight="1">
      <c r="B7" s="269" t="s">
        <v>130</v>
      </c>
      <c r="C7" s="155" t="s">
        <v>166</v>
      </c>
    </row>
    <row r="8" spans="1:11" ht="15" customHeight="1">
      <c r="B8" s="270"/>
      <c r="C8" s="149" t="s">
        <v>167</v>
      </c>
    </row>
    <row r="9" spans="1:11" ht="15" customHeight="1">
      <c r="B9" s="271"/>
      <c r="C9" s="154" t="s">
        <v>168</v>
      </c>
    </row>
    <row r="10" spans="1:11" ht="15" customHeight="1">
      <c r="B10" s="269" t="s">
        <v>132</v>
      </c>
      <c r="C10" s="149" t="s">
        <v>169</v>
      </c>
    </row>
    <row r="11" spans="1:11" ht="15" customHeight="1">
      <c r="B11" s="270"/>
      <c r="C11" s="149" t="s">
        <v>170</v>
      </c>
    </row>
    <row r="12" spans="1:11" ht="15" customHeight="1">
      <c r="A12" s="148"/>
      <c r="C12" s="149" t="s">
        <v>171</v>
      </c>
    </row>
    <row r="13" spans="1:11" ht="15" customHeight="1">
      <c r="A13" s="148"/>
      <c r="B13" s="146"/>
    </row>
    <row r="14" spans="1:11" ht="15" customHeight="1">
      <c r="A14" s="148"/>
      <c r="B14" s="146"/>
    </row>
    <row r="15" spans="1:11">
      <c r="A15" s="150">
        <v>1</v>
      </c>
      <c r="B15" s="151" t="s">
        <v>115</v>
      </c>
      <c r="C15" s="156"/>
      <c r="D15" s="156"/>
      <c r="E15" s="156"/>
      <c r="F15" s="156"/>
      <c r="G15" s="156"/>
      <c r="H15" s="156"/>
      <c r="I15" s="156"/>
      <c r="J15" s="156"/>
      <c r="K15" s="156"/>
    </row>
    <row r="16" spans="1:11">
      <c r="A16" s="144">
        <v>1.1000000000000001</v>
      </c>
      <c r="B16" s="140" t="s">
        <v>126</v>
      </c>
    </row>
    <row r="17" spans="1:11">
      <c r="A17" s="144">
        <v>1.2</v>
      </c>
      <c r="B17" s="140" t="s">
        <v>127</v>
      </c>
    </row>
    <row r="18" spans="1:11">
      <c r="A18" s="150">
        <v>2</v>
      </c>
      <c r="B18" s="151" t="s">
        <v>20</v>
      </c>
      <c r="C18" s="156"/>
      <c r="D18" s="156"/>
      <c r="E18" s="156"/>
      <c r="F18" s="156"/>
      <c r="G18" s="156"/>
      <c r="H18" s="156"/>
      <c r="I18" s="156"/>
      <c r="J18" s="156"/>
      <c r="K18" s="156"/>
    </row>
    <row r="19" spans="1:11">
      <c r="A19" s="144">
        <v>2.1</v>
      </c>
      <c r="B19" s="141" t="s">
        <v>172</v>
      </c>
    </row>
    <row r="20" spans="1:11">
      <c r="A20" s="144">
        <v>2.2000000000000002</v>
      </c>
      <c r="B20" s="141" t="s">
        <v>116</v>
      </c>
    </row>
    <row r="21" spans="1:11">
      <c r="A21" s="150">
        <v>3</v>
      </c>
      <c r="B21" s="151" t="s">
        <v>21</v>
      </c>
      <c r="C21" s="156"/>
      <c r="D21" s="156"/>
      <c r="E21" s="156"/>
      <c r="F21" s="156"/>
      <c r="G21" s="156"/>
      <c r="H21" s="156"/>
      <c r="I21" s="156"/>
      <c r="J21" s="156"/>
      <c r="K21" s="156"/>
    </row>
    <row r="22" spans="1:11">
      <c r="A22" s="144">
        <v>3.1</v>
      </c>
      <c r="B22" s="140" t="s">
        <v>173</v>
      </c>
    </row>
    <row r="23" spans="1:11">
      <c r="A23" s="144">
        <v>3.2</v>
      </c>
      <c r="B23" s="140" t="s">
        <v>174</v>
      </c>
    </row>
    <row r="24" spans="1:11">
      <c r="A24" s="150">
        <v>4</v>
      </c>
      <c r="B24" s="151" t="s">
        <v>111</v>
      </c>
      <c r="C24" s="156"/>
      <c r="D24" s="156"/>
      <c r="E24" s="156"/>
      <c r="F24" s="156"/>
      <c r="G24" s="156"/>
      <c r="H24" s="156"/>
      <c r="I24" s="156"/>
      <c r="J24" s="156"/>
      <c r="K24" s="156"/>
    </row>
    <row r="25" spans="1:11">
      <c r="A25" s="144">
        <v>4.0999999999999996</v>
      </c>
      <c r="B25" s="141" t="s">
        <v>175</v>
      </c>
    </row>
    <row r="26" spans="1:11">
      <c r="A26" s="144">
        <v>4.2</v>
      </c>
      <c r="B26" s="140" t="s">
        <v>176</v>
      </c>
    </row>
    <row r="27" spans="1:11">
      <c r="A27" s="150">
        <v>5</v>
      </c>
      <c r="B27" s="151" t="s">
        <v>23</v>
      </c>
      <c r="C27" s="156"/>
      <c r="D27" s="156"/>
      <c r="E27" s="156"/>
      <c r="F27" s="156"/>
      <c r="G27" s="156"/>
      <c r="H27" s="156"/>
      <c r="I27" s="156"/>
      <c r="J27" s="156"/>
      <c r="K27" s="156"/>
    </row>
    <row r="28" spans="1:11">
      <c r="A28" s="144">
        <v>5.0999999999999996</v>
      </c>
      <c r="B28" s="152" t="s">
        <v>177</v>
      </c>
    </row>
    <row r="29" spans="1:11" ht="15.5">
      <c r="A29" s="144">
        <v>5.2</v>
      </c>
      <c r="B29" s="153" t="s">
        <v>178</v>
      </c>
    </row>
    <row r="30" spans="1:11">
      <c r="A30" s="150">
        <v>6</v>
      </c>
      <c r="B30" s="151" t="s">
        <v>57</v>
      </c>
      <c r="C30" s="156"/>
      <c r="D30" s="156"/>
      <c r="E30" s="156"/>
      <c r="F30" s="156"/>
      <c r="G30" s="156"/>
      <c r="H30" s="156"/>
      <c r="I30" s="156"/>
      <c r="J30" s="156"/>
      <c r="K30" s="156"/>
    </row>
    <row r="31" spans="1:11" ht="15.5">
      <c r="A31" s="144">
        <v>6.1</v>
      </c>
      <c r="B31" s="142" t="s">
        <v>179</v>
      </c>
    </row>
    <row r="32" spans="1:11" ht="15.5">
      <c r="A32" s="144">
        <v>6.2</v>
      </c>
      <c r="B32" s="142" t="s">
        <v>180</v>
      </c>
    </row>
    <row r="33" spans="1:11">
      <c r="A33" s="144">
        <v>6.3</v>
      </c>
      <c r="B33" s="140" t="s">
        <v>181</v>
      </c>
    </row>
    <row r="34" spans="1:11">
      <c r="A34" s="150">
        <v>7</v>
      </c>
      <c r="B34" s="151" t="s">
        <v>58</v>
      </c>
      <c r="C34" s="156"/>
      <c r="D34" s="156"/>
      <c r="E34" s="156"/>
      <c r="F34" s="156"/>
      <c r="G34" s="156"/>
      <c r="H34" s="156"/>
      <c r="I34" s="156"/>
      <c r="J34" s="156"/>
      <c r="K34" s="156"/>
    </row>
    <row r="35" spans="1:11">
      <c r="A35" s="144">
        <v>7.1</v>
      </c>
      <c r="B35" s="141" t="s">
        <v>117</v>
      </c>
    </row>
    <row r="36" spans="1:11">
      <c r="A36" s="144">
        <v>7.2</v>
      </c>
      <c r="B36" s="141" t="s">
        <v>128</v>
      </c>
    </row>
    <row r="37" spans="1:11">
      <c r="A37" s="144">
        <v>7.3</v>
      </c>
      <c r="B37" s="141" t="s">
        <v>125</v>
      </c>
    </row>
    <row r="38" spans="1:11">
      <c r="A38" s="150">
        <v>8</v>
      </c>
      <c r="B38" s="151" t="s">
        <v>26</v>
      </c>
      <c r="C38" s="156"/>
      <c r="D38" s="156"/>
      <c r="E38" s="156"/>
      <c r="F38" s="156"/>
      <c r="G38" s="156"/>
      <c r="H38" s="156"/>
      <c r="I38" s="156"/>
      <c r="J38" s="156"/>
      <c r="K38" s="156"/>
    </row>
    <row r="39" spans="1:11">
      <c r="A39" s="144">
        <v>8.1</v>
      </c>
      <c r="B39" s="140" t="s">
        <v>182</v>
      </c>
    </row>
    <row r="40" spans="1:11">
      <c r="A40" s="144">
        <v>8.1999999999999993</v>
      </c>
      <c r="B40" s="140" t="s">
        <v>183</v>
      </c>
    </row>
    <row r="41" spans="1:11">
      <c r="A41" s="144">
        <v>8.3000000000000007</v>
      </c>
      <c r="B41" s="140" t="s">
        <v>184</v>
      </c>
    </row>
    <row r="42" spans="1:11">
      <c r="A42" s="150">
        <v>9</v>
      </c>
      <c r="B42" s="151" t="s">
        <v>27</v>
      </c>
      <c r="C42" s="156"/>
      <c r="D42" s="156"/>
      <c r="E42" s="156"/>
      <c r="F42" s="156"/>
      <c r="G42" s="156"/>
      <c r="H42" s="156"/>
      <c r="I42" s="156"/>
      <c r="J42" s="156"/>
      <c r="K42" s="156"/>
    </row>
    <row r="43" spans="1:11">
      <c r="A43" s="144">
        <v>9.1</v>
      </c>
      <c r="B43" t="s">
        <v>185</v>
      </c>
    </row>
    <row r="44" spans="1:11">
      <c r="A44" s="144">
        <v>9.1999999999999993</v>
      </c>
      <c r="B44" s="143" t="s">
        <v>187</v>
      </c>
    </row>
    <row r="45" spans="1:11">
      <c r="A45" s="144">
        <v>9.3000000000000007</v>
      </c>
      <c r="B45" s="143" t="s">
        <v>118</v>
      </c>
    </row>
    <row r="46" spans="1:11">
      <c r="A46" s="150">
        <v>10</v>
      </c>
      <c r="B46" s="151" t="s">
        <v>39</v>
      </c>
      <c r="C46" s="156"/>
      <c r="D46" s="156"/>
      <c r="E46" s="156"/>
      <c r="F46" s="156"/>
      <c r="G46" s="156"/>
      <c r="H46" s="156"/>
      <c r="I46" s="156"/>
      <c r="J46" s="156"/>
      <c r="K46" s="156"/>
    </row>
    <row r="47" spans="1:11">
      <c r="A47" s="149">
        <v>10.1</v>
      </c>
      <c r="B47" t="s">
        <v>186</v>
      </c>
    </row>
    <row r="48" spans="1:11">
      <c r="A48" s="144">
        <v>10.199999999999999</v>
      </c>
      <c r="B48" t="s">
        <v>124</v>
      </c>
    </row>
    <row r="49" spans="1:11">
      <c r="A49" s="150">
        <v>11</v>
      </c>
      <c r="B49" s="151" t="s">
        <v>54</v>
      </c>
      <c r="C49" s="156"/>
      <c r="D49" s="156"/>
      <c r="E49" s="156"/>
      <c r="F49" s="156"/>
      <c r="G49" s="156"/>
      <c r="H49" s="156"/>
      <c r="I49" s="156"/>
      <c r="J49" s="156"/>
      <c r="K49" s="156"/>
    </row>
    <row r="50" spans="1:11">
      <c r="A50" s="149">
        <v>11.1</v>
      </c>
      <c r="B50" t="s">
        <v>120</v>
      </c>
    </row>
    <row r="51" spans="1:11">
      <c r="A51" s="149">
        <v>11.2</v>
      </c>
      <c r="B51" t="s">
        <v>121</v>
      </c>
    </row>
    <row r="52" spans="1:11">
      <c r="A52" s="150">
        <v>12</v>
      </c>
      <c r="B52" s="151" t="s">
        <v>119</v>
      </c>
      <c r="C52" s="156"/>
      <c r="D52" s="156"/>
      <c r="E52" s="156"/>
      <c r="F52" s="156"/>
      <c r="G52" s="156"/>
      <c r="H52" s="156"/>
      <c r="I52" s="156"/>
      <c r="J52" s="156"/>
      <c r="K52" s="156"/>
    </row>
    <row r="53" spans="1:11">
      <c r="A53" s="149">
        <v>12.1</v>
      </c>
    </row>
    <row r="54" spans="1:11">
      <c r="A54" s="149">
        <v>12.2</v>
      </c>
      <c r="B54" t="s">
        <v>122</v>
      </c>
    </row>
    <row r="58" spans="1:11" ht="18.5">
      <c r="B58" s="166" t="s">
        <v>189</v>
      </c>
    </row>
    <row r="59" spans="1:11" ht="15.5">
      <c r="B59" s="164"/>
    </row>
    <row r="60" spans="1:11">
      <c r="B60" s="266" t="s">
        <v>139</v>
      </c>
      <c r="C60" t="s">
        <v>193</v>
      </c>
    </row>
    <row r="61" spans="1:11">
      <c r="B61" s="267"/>
      <c r="C61" t="s">
        <v>192</v>
      </c>
    </row>
    <row r="62" spans="1:11">
      <c r="B62" s="267"/>
      <c r="C62" t="s">
        <v>194</v>
      </c>
    </row>
  </sheetData>
  <mergeCells count="4">
    <mergeCell ref="B60:B62"/>
    <mergeCell ref="B4:K4"/>
    <mergeCell ref="B7:B9"/>
    <mergeCell ref="B10:B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8"/>
  <sheetViews>
    <sheetView workbookViewId="0">
      <selection activeCell="H22" sqref="H22"/>
    </sheetView>
  </sheetViews>
  <sheetFormatPr defaultRowHeight="14.5"/>
  <cols>
    <col min="5" max="5" width="12.1796875" customWidth="1"/>
    <col min="7" max="7" width="30" customWidth="1"/>
    <col min="8" max="9" width="27.54296875" customWidth="1"/>
    <col min="10" max="11" width="26" customWidth="1"/>
    <col min="13" max="13" width="31.1796875" customWidth="1"/>
    <col min="15" max="15" width="21.54296875" customWidth="1"/>
  </cols>
  <sheetData>
    <row r="1" spans="1:13">
      <c r="A1">
        <v>0</v>
      </c>
      <c r="E1" t="s">
        <v>136</v>
      </c>
      <c r="H1" t="s">
        <v>136</v>
      </c>
    </row>
    <row r="2" spans="1:13" ht="15.5">
      <c r="A2">
        <v>1</v>
      </c>
      <c r="E2" t="s">
        <v>30</v>
      </c>
      <c r="G2" t="s">
        <v>160</v>
      </c>
      <c r="H2" s="157" t="s">
        <v>137</v>
      </c>
      <c r="I2" s="160" t="s">
        <v>134</v>
      </c>
      <c r="J2" s="159"/>
      <c r="K2" s="159"/>
    </row>
    <row r="3" spans="1:13">
      <c r="A3">
        <v>2</v>
      </c>
      <c r="G3" t="s">
        <v>161</v>
      </c>
      <c r="H3" s="161" t="s">
        <v>133</v>
      </c>
      <c r="I3" s="161" t="s">
        <v>135</v>
      </c>
    </row>
    <row r="4" spans="1:13" ht="15.5">
      <c r="A4">
        <v>3</v>
      </c>
      <c r="G4" t="s">
        <v>162</v>
      </c>
      <c r="H4" s="157" t="s">
        <v>139</v>
      </c>
      <c r="I4" s="139" t="s">
        <v>141</v>
      </c>
      <c r="J4" s="159"/>
      <c r="K4" s="159"/>
    </row>
    <row r="5" spans="1:13" ht="15.5">
      <c r="H5" s="157"/>
      <c r="I5" s="139"/>
      <c r="J5" s="159"/>
      <c r="K5" s="159"/>
    </row>
    <row r="6" spans="1:13">
      <c r="M6" s="161"/>
    </row>
    <row r="7" spans="1:13" ht="31">
      <c r="G7" t="s">
        <v>142</v>
      </c>
      <c r="H7" s="159" t="s">
        <v>148</v>
      </c>
      <c r="I7" s="160" t="s">
        <v>154</v>
      </c>
    </row>
    <row r="8" spans="1:13">
      <c r="G8" t="s">
        <v>143</v>
      </c>
      <c r="H8" s="159" t="s">
        <v>149</v>
      </c>
      <c r="I8" t="s">
        <v>155</v>
      </c>
    </row>
    <row r="9" spans="1:13" ht="29">
      <c r="G9" s="158" t="s">
        <v>144</v>
      </c>
      <c r="H9" s="159" t="s">
        <v>150</v>
      </c>
      <c r="I9" t="s">
        <v>156</v>
      </c>
    </row>
    <row r="12" spans="1:13">
      <c r="G12" s="158"/>
    </row>
    <row r="21" spans="6:9" ht="29">
      <c r="F21" t="s">
        <v>30</v>
      </c>
      <c r="G21" t="s">
        <v>163</v>
      </c>
      <c r="H21" s="162" t="s">
        <v>138</v>
      </c>
      <c r="I21" s="160" t="s">
        <v>134</v>
      </c>
    </row>
    <row r="22" spans="6:9" ht="31">
      <c r="G22" t="s">
        <v>164</v>
      </c>
      <c r="H22" s="139" t="s">
        <v>188</v>
      </c>
      <c r="I22" t="s">
        <v>140</v>
      </c>
    </row>
    <row r="23" spans="6:9" ht="15.5">
      <c r="G23" t="s">
        <v>165</v>
      </c>
      <c r="H23" s="162" t="s">
        <v>139</v>
      </c>
      <c r="I23" s="139" t="s">
        <v>141</v>
      </c>
    </row>
    <row r="24" spans="6:9" ht="15.5">
      <c r="H24" s="162"/>
      <c r="I24" s="139"/>
    </row>
    <row r="26" spans="6:9">
      <c r="G26" t="s">
        <v>145</v>
      </c>
      <c r="H26" t="s">
        <v>151</v>
      </c>
      <c r="I26" t="s">
        <v>157</v>
      </c>
    </row>
    <row r="27" spans="6:9">
      <c r="G27" t="s">
        <v>146</v>
      </c>
      <c r="H27" t="s">
        <v>152</v>
      </c>
      <c r="I27" t="s">
        <v>158</v>
      </c>
    </row>
    <row r="28" spans="6:9">
      <c r="G28" s="158" t="s">
        <v>147</v>
      </c>
      <c r="H28" t="s">
        <v>153</v>
      </c>
      <c r="I28"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დასაწყისი</vt:lpstr>
      <vt:lpstr>Sheet1</vt:lpstr>
      <vt:lpstr>scoring ENG</vt:lpstr>
      <vt:lpstr>Profit and loss</vt:lpstr>
      <vt:lpstr>Budget</vt:lpstr>
      <vt:lpstr>კრიტერიუმები</vt:lpstr>
      <vt:lpstr>Sheet2</vt:lpstr>
      <vt:lpstr>ტიპი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2023-05-21T18:34:50Z</dcterms:modified>
</cp:coreProperties>
</file>